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20" yWindow="75" windowWidth="23250" windowHeight="12585"/>
  </bookViews>
  <sheets>
    <sheet name="Feuil1" sheetId="1" r:id="rId1"/>
    <sheet name="Feuil2" sheetId="2" state="hidden" r:id="rId2"/>
    <sheet name="septembre" sheetId="3" state="hidden" r:id="rId3"/>
    <sheet name="octobre" sheetId="4" state="hidden" r:id="rId4"/>
    <sheet name="novembre" sheetId="5" state="hidden" r:id="rId5"/>
    <sheet name="decembre" sheetId="6" state="hidden" r:id="rId6"/>
    <sheet name="janvier" sheetId="7" state="hidden" r:id="rId7"/>
    <sheet name="fevrier" sheetId="8" state="hidden" r:id="rId8"/>
    <sheet name="mars" sheetId="9" state="hidden" r:id="rId9"/>
    <sheet name="avril" sheetId="10" state="hidden" r:id="rId10"/>
    <sheet name="mai" sheetId="11" state="hidden" r:id="rId11"/>
    <sheet name="juin" sheetId="12" state="hidden" r:id="rId12"/>
    <sheet name="juillet" sheetId="13" state="hidden" r:id="rId13"/>
  </sheets>
  <calcPr calcId="125725"/>
  <customWorkbookViews>
    <customWorkbookView name="M47600 - Affichage personnalisé" guid="{402BB41E-B3A5-4E67-9243-2E8350423F59}" mergeInterval="0" personalView="1" maximized="1" xWindow="1" yWindow="1" windowWidth="1916" windowHeight="804" activeSheetId="2"/>
    <customWorkbookView name="N129987 - Affichage personnalisé" guid="{EDC6BE69-C0DE-4739-AB5D-72447A619305}" mergeInterval="0" personalView="1" maximized="1" xWindow="1" yWindow="1" windowWidth="1916" windowHeight="848" activeSheetId="2" showComments="commIndAndComment"/>
  </customWorkbookViews>
</workbook>
</file>

<file path=xl/calcChain.xml><?xml version="1.0" encoding="utf-8"?>
<calcChain xmlns="http://schemas.openxmlformats.org/spreadsheetml/2006/main">
  <c r="F12" i="2"/>
  <c r="E10" i="1"/>
  <c r="F10" s="1"/>
  <c r="C28" s="1"/>
  <c r="E11"/>
  <c r="F11" s="1"/>
  <c r="D7" i="3"/>
  <c r="D8"/>
  <c r="D9"/>
  <c r="D10"/>
  <c r="D11"/>
  <c r="D6"/>
  <c r="C8"/>
  <c r="E8" s="1"/>
  <c r="C6"/>
  <c r="E6" s="1"/>
  <c r="E14" i="1"/>
  <c r="E13"/>
  <c r="E12"/>
  <c r="E28" l="1"/>
  <c r="B68"/>
  <c r="D24" i="2"/>
  <c r="F6" i="3" s="1"/>
  <c r="C7"/>
  <c r="E7" s="1"/>
  <c r="C9"/>
  <c r="E9" s="1"/>
  <c r="C10"/>
  <c r="E10" s="1"/>
  <c r="C11"/>
  <c r="E11" s="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D20" i="2"/>
  <c r="D21"/>
  <c r="D19"/>
  <c r="F61" i="1"/>
  <c r="F62"/>
  <c r="F60"/>
  <c r="F49"/>
  <c r="F50"/>
  <c r="F51"/>
  <c r="F48"/>
  <c r="F38"/>
  <c r="F39"/>
  <c r="F40"/>
  <c r="F41"/>
  <c r="F37"/>
  <c r="F8" i="2"/>
  <c r="F21" i="1" l="1"/>
  <c r="F22"/>
  <c r="F16" i="2"/>
  <c r="F10"/>
  <c r="E20" i="1" s="1"/>
  <c r="F20" s="1"/>
  <c r="F9" i="2"/>
  <c r="E19" i="1" s="1"/>
  <c r="F19" s="1"/>
  <c r="F7" i="2"/>
  <c r="F15"/>
  <c r="E17" i="1" s="1"/>
  <c r="F17" s="1"/>
  <c r="F14" i="2"/>
  <c r="E16" i="1" s="1"/>
  <c r="F16" s="1"/>
  <c r="F13" i="2"/>
  <c r="E15" i="1" s="1"/>
  <c r="F15" s="1"/>
  <c r="F6" i="2"/>
  <c r="E18" i="1" l="1"/>
  <c r="F18" s="1"/>
  <c r="F12"/>
  <c r="F14"/>
  <c r="F13"/>
  <c r="H2" i="2"/>
  <c r="J61" i="1"/>
  <c r="J62"/>
  <c r="J60"/>
  <c r="J49"/>
  <c r="J50"/>
  <c r="J51"/>
  <c r="J48"/>
  <c r="J38"/>
  <c r="J39"/>
  <c r="J40"/>
  <c r="J41"/>
  <c r="J37"/>
  <c r="H51"/>
  <c r="H50"/>
  <c r="H49"/>
  <c r="H48"/>
  <c r="H52" s="1"/>
  <c r="H37"/>
  <c r="H38"/>
  <c r="H41"/>
  <c r="H40"/>
  <c r="H39"/>
  <c r="H61"/>
  <c r="H62"/>
  <c r="H60"/>
  <c r="J52" l="1"/>
  <c r="F23"/>
  <c r="H42"/>
  <c r="J42"/>
  <c r="E68" s="1"/>
  <c r="J63"/>
  <c r="H63"/>
  <c r="E70" l="1"/>
  <c r="C70"/>
  <c r="C68"/>
  <c r="F24"/>
  <c r="C30"/>
  <c r="F70" l="1"/>
  <c r="H70"/>
  <c r="H68"/>
  <c r="F68"/>
  <c r="E30"/>
  <c r="B70"/>
</calcChain>
</file>

<file path=xl/sharedStrings.xml><?xml version="1.0" encoding="utf-8"?>
<sst xmlns="http://schemas.openxmlformats.org/spreadsheetml/2006/main" count="118" uniqueCount="97">
  <si>
    <t>du 5/09/18 au 17/10/18</t>
  </si>
  <si>
    <t>du 7/11/18 au 19/12/18</t>
  </si>
  <si>
    <t xml:space="preserve">du 9/01/19 au 6/02/19 </t>
  </si>
  <si>
    <t>du 27/02/19 au  3/04/19</t>
  </si>
  <si>
    <t>du 24/04/19 au 3/07/19</t>
  </si>
  <si>
    <t>du 8/07/ au 26/07</t>
  </si>
  <si>
    <t>du 12/08 au 23/08</t>
  </si>
  <si>
    <t>du 29/07 au 9/08</t>
  </si>
  <si>
    <t>maternelle</t>
  </si>
  <si>
    <t>nb classe</t>
  </si>
  <si>
    <t>primaire</t>
  </si>
  <si>
    <t>referente cantine</t>
  </si>
  <si>
    <t>referente produit entretien</t>
  </si>
  <si>
    <t>jours travailler</t>
  </si>
  <si>
    <t>nombre de jour</t>
  </si>
  <si>
    <t>noel mardi gras</t>
  </si>
  <si>
    <t>journée du maire</t>
  </si>
  <si>
    <t>jours fractionnement</t>
  </si>
  <si>
    <t>gardienne non logé</t>
  </si>
  <si>
    <t xml:space="preserve">gardienne </t>
  </si>
  <si>
    <t>fete des meres</t>
  </si>
  <si>
    <t>7 jours</t>
  </si>
  <si>
    <t>8 jours</t>
  </si>
  <si>
    <t>9 jours</t>
  </si>
  <si>
    <t>don du sang</t>
  </si>
  <si>
    <t>NOM:</t>
  </si>
  <si>
    <t>PRENOM:</t>
  </si>
  <si>
    <t>GRADE:</t>
  </si>
  <si>
    <t>ECOLE:</t>
  </si>
  <si>
    <t>Agent d'entretien</t>
  </si>
  <si>
    <t>Agent d'entretien:</t>
  </si>
  <si>
    <t xml:space="preserve">  </t>
  </si>
  <si>
    <t>140 JOURS</t>
  </si>
  <si>
    <t>Mettre 1 dans la case colorée orange</t>
  </si>
  <si>
    <t xml:space="preserve">ATT                        (7h / jour) </t>
  </si>
  <si>
    <t>horaire extrascolaire</t>
  </si>
  <si>
    <t>janvier</t>
  </si>
  <si>
    <t>JOUR</t>
  </si>
  <si>
    <t>HEURE DEBUT</t>
  </si>
  <si>
    <t>HEURE FIN</t>
  </si>
  <si>
    <t>GARDERIE</t>
  </si>
  <si>
    <t>MATIN</t>
  </si>
  <si>
    <t>SOIR</t>
  </si>
  <si>
    <t>RESULTAT</t>
  </si>
  <si>
    <t>TEMPS cantine</t>
  </si>
  <si>
    <t>TEMPS garderie matin</t>
  </si>
  <si>
    <t>TEMPS garderie soir</t>
  </si>
  <si>
    <t>pause meridiennne</t>
  </si>
  <si>
    <t>horaire travail</t>
  </si>
  <si>
    <t>2 demi journée</t>
  </si>
  <si>
    <t>1 journée</t>
  </si>
  <si>
    <t>2 jours</t>
  </si>
  <si>
    <t>1er semestre</t>
  </si>
  <si>
    <t>2me semestre</t>
  </si>
  <si>
    <t>Qualité d'affectation</t>
  </si>
  <si>
    <t>SOLDES DES HEURES A EFFECTUER</t>
  </si>
  <si>
    <t>NOMBRE D'HEURES ANNUELLES</t>
  </si>
  <si>
    <t>HEURES HORS TEMPS SCOLAIRE</t>
  </si>
  <si>
    <t>Noël et mardi gras</t>
  </si>
  <si>
    <t xml:space="preserve">ATSEM/Animateur/AVL: </t>
  </si>
  <si>
    <t>Temps plein (35h) à 80%</t>
  </si>
  <si>
    <t>Temps plein (35h) à 90%</t>
  </si>
  <si>
    <t xml:space="preserve"> Grands ménages</t>
  </si>
  <si>
    <t>Journée du Maire</t>
  </si>
  <si>
    <t>Jours de fractionnement</t>
  </si>
  <si>
    <t xml:space="preserve">Gérante cantine </t>
  </si>
  <si>
    <t xml:space="preserve">Référente de produit </t>
  </si>
  <si>
    <t>Don du sang 2</t>
  </si>
  <si>
    <r>
      <t xml:space="preserve">Fête des mères </t>
    </r>
    <r>
      <rPr>
        <b/>
        <sz val="16"/>
        <color rgb="FFFF0000"/>
        <rFont val="Calibri"/>
        <family val="2"/>
        <scheme val="minor"/>
      </rPr>
      <t>*</t>
    </r>
  </si>
  <si>
    <t>TOTAL DES HEURES EFFECTUEES EN TEMPS SCOLAIRE</t>
  </si>
  <si>
    <t>TEMPS EFFECTUE SUR LE TEMPS SCOLAIRE</t>
  </si>
  <si>
    <t>SOLDES HEURES A EFFECTUER HORS TEMPS SCOLAIRE</t>
  </si>
  <si>
    <t>Mercredis</t>
  </si>
  <si>
    <t>Périodes</t>
  </si>
  <si>
    <t xml:space="preserve">Nombres de jours </t>
  </si>
  <si>
    <t>Nombres d'heures</t>
  </si>
  <si>
    <t>CHOIX</t>
  </si>
  <si>
    <t>Animateur/ AVL           (9h30/ jour)</t>
  </si>
  <si>
    <t>Animateur /AVL</t>
  </si>
  <si>
    <t>Petites vacances</t>
  </si>
  <si>
    <t>Animateur / AVL</t>
  </si>
  <si>
    <t>Nombres d'heures effectués</t>
  </si>
  <si>
    <t>Grandes vacances</t>
  </si>
  <si>
    <t>Nombres d'heures effectuées</t>
  </si>
  <si>
    <t>SOLDES DES HEURES A EFFECTUER HORS TEMPS SCOLAIRE</t>
  </si>
  <si>
    <t>FEUILLE POUR LE CALCUL DES HEURES 2018/2019</t>
  </si>
  <si>
    <t>AGENTS DES ECOLES A TEMPS PLEIN A 80 ET 90 %</t>
  </si>
  <si>
    <t>*Ne pointe 1, que si tu ne prend pas la fête des mères pendant le temps scolaire</t>
  </si>
  <si>
    <t>En qualité d'agent d'entretien ou d'animateur /AVL cocher 1 période</t>
  </si>
  <si>
    <t>Toussaint du 22/10/18 au 2/11/18</t>
  </si>
  <si>
    <t>Noël du 24/12/18 au 4/01/18</t>
  </si>
  <si>
    <t>Hiver du 11/02/19 au 18/02/19</t>
  </si>
  <si>
    <t>Printemps du 8/0419 au 19/04/19</t>
  </si>
  <si>
    <t>Animateur / AVL        (9h30/ jour)</t>
  </si>
  <si>
    <t>Animateur/ AVL          (9h30/ jour)</t>
  </si>
  <si>
    <t>Si vous travaillez les mercredis en qualité d'agent d'entretien cocher 2 périodes, en qualité d'animateur/AVLcocher 1 période</t>
  </si>
  <si>
    <t>Si vous travaillez les mercredis en qualité d'agent d'entretien, cocher 1 période, si en qualité d'animateur/ AVL ne rien cocher                                                                                                                                                                             Si vous ne travaillez pas  les mercredis en qualité d'agent d'entretien cocher 2 période, si en qualité d'animateur/ AVL cocher 1 période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</si>
</sst>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[$-F400]h:mm:ss\ AM/PM"/>
    <numFmt numFmtId="166" formatCode="[h]&quot;h&quot;mm"/>
  </numFmts>
  <fonts count="11">
    <font>
      <sz val="11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Arial Narrow"/>
      <family val="2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DF828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4" xfId="0" applyFont="1" applyBorder="1" applyAlignment="1">
      <alignment horizontal="center" vertical="center"/>
    </xf>
    <xf numFmtId="46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20" fontId="0" fillId="0" borderId="0" xfId="0" applyNumberFormat="1" applyAlignment="1">
      <alignment horizontal="center" vertical="center"/>
    </xf>
    <xf numFmtId="46" fontId="0" fillId="0" borderId="0" xfId="0" applyNumberFormat="1"/>
    <xf numFmtId="46" fontId="0" fillId="0" borderId="0" xfId="0" applyNumberFormat="1" applyAlignment="1">
      <alignment horizontal="center" vertical="center"/>
    </xf>
    <xf numFmtId="165" fontId="0" fillId="0" borderId="0" xfId="0" applyNumberFormat="1"/>
    <xf numFmtId="21" fontId="0" fillId="0" borderId="0" xfId="0" applyNumberFormat="1"/>
    <xf numFmtId="0" fontId="1" fillId="0" borderId="0" xfId="0" applyFont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textRotation="90"/>
    </xf>
    <xf numFmtId="46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6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textRotation="90" wrapText="1"/>
    </xf>
    <xf numFmtId="164" fontId="0" fillId="0" borderId="0" xfId="0" applyNumberFormat="1" applyBorder="1"/>
    <xf numFmtId="46" fontId="2" fillId="0" borderId="0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20" fontId="0" fillId="0" borderId="0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/>
    <xf numFmtId="0" fontId="1" fillId="0" borderId="0" xfId="0" applyFont="1" applyBorder="1" applyAlignment="1">
      <alignment vertical="center"/>
    </xf>
    <xf numFmtId="166" fontId="1" fillId="6" borderId="9" xfId="0" applyNumberFormat="1" applyFont="1" applyFill="1" applyBorder="1" applyAlignment="1">
      <alignment horizontal="center" vertical="center"/>
    </xf>
    <xf numFmtId="166" fontId="1" fillId="7" borderId="6" xfId="0" applyNumberFormat="1" applyFont="1" applyFill="1" applyBorder="1" applyAlignment="1">
      <alignment horizontal="center" vertical="center"/>
    </xf>
    <xf numFmtId="166" fontId="1" fillId="8" borderId="19" xfId="0" applyNumberFormat="1" applyFont="1" applyFill="1" applyBorder="1" applyAlignment="1">
      <alignment horizontal="center" vertical="center"/>
    </xf>
    <xf numFmtId="2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 vertical="center"/>
    </xf>
    <xf numFmtId="0" fontId="0" fillId="10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6" fontId="1" fillId="12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 applyProtection="1"/>
    <xf numFmtId="0" fontId="7" fillId="5" borderId="3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vertical="top"/>
    </xf>
    <xf numFmtId="0" fontId="7" fillId="0" borderId="5" xfId="0" applyFont="1" applyBorder="1" applyAlignment="1" applyProtection="1"/>
    <xf numFmtId="0" fontId="7" fillId="5" borderId="1" xfId="0" applyFont="1" applyFill="1" applyBorder="1" applyAlignment="1" applyProtection="1">
      <protection locked="0"/>
    </xf>
    <xf numFmtId="0" fontId="7" fillId="0" borderId="1" xfId="0" applyFont="1" applyBorder="1" applyAlignment="1" applyProtection="1">
      <alignment vertical="top"/>
    </xf>
    <xf numFmtId="0" fontId="7" fillId="0" borderId="7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vertical="top"/>
    </xf>
    <xf numFmtId="166" fontId="1" fillId="13" borderId="6" xfId="0" applyNumberFormat="1" applyFont="1" applyFill="1" applyBorder="1" applyAlignment="1">
      <alignment horizontal="center" vertical="center"/>
    </xf>
    <xf numFmtId="166" fontId="1" fillId="13" borderId="12" xfId="0" applyNumberFormat="1" applyFont="1" applyFill="1" applyBorder="1" applyAlignment="1">
      <alignment horizontal="center" vertical="center"/>
    </xf>
    <xf numFmtId="166" fontId="1" fillId="13" borderId="9" xfId="0" applyNumberFormat="1" applyFont="1" applyFill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6" fontId="1" fillId="7" borderId="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166" fontId="1" fillId="7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6" borderId="1" xfId="0" applyNumberFormat="1" applyFont="1" applyFill="1" applyBorder="1" applyAlignment="1">
      <alignment horizontal="center" vertical="center"/>
    </xf>
    <xf numFmtId="166" fontId="1" fillId="6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6" fontId="1" fillId="12" borderId="1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4" xfId="0" applyFont="1" applyFill="1" applyBorder="1" applyAlignment="1" applyProtection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166" fontId="1" fillId="1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top"/>
    </xf>
    <xf numFmtId="0" fontId="7" fillId="5" borderId="6" xfId="0" applyFont="1" applyFill="1" applyBorder="1" applyAlignment="1" applyProtection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6" fontId="1" fillId="0" borderId="28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6" fontId="1" fillId="13" borderId="8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166" fontId="6" fillId="9" borderId="1" xfId="0" applyNumberFormat="1" applyFont="1" applyFill="1" applyBorder="1" applyAlignment="1">
      <alignment horizontal="center" vertical="center"/>
    </xf>
    <xf numFmtId="166" fontId="6" fillId="9" borderId="6" xfId="0" applyNumberFormat="1" applyFont="1" applyFill="1" applyBorder="1" applyAlignment="1">
      <alignment horizontal="center" vertical="center"/>
    </xf>
    <xf numFmtId="166" fontId="6" fillId="9" borderId="8" xfId="0" applyNumberFormat="1" applyFont="1" applyFill="1" applyBorder="1" applyAlignment="1">
      <alignment horizontal="center" vertical="center"/>
    </xf>
    <xf numFmtId="166" fontId="6" fillId="9" borderId="9" xfId="0" applyNumberFormat="1" applyFont="1" applyFill="1" applyBorder="1" applyAlignment="1">
      <alignment horizontal="center" vertical="center"/>
    </xf>
    <xf numFmtId="166" fontId="6" fillId="9" borderId="17" xfId="0" applyNumberFormat="1" applyFont="1" applyFill="1" applyBorder="1" applyAlignment="1">
      <alignment horizontal="center" vertical="center"/>
    </xf>
    <xf numFmtId="166" fontId="6" fillId="9" borderId="18" xfId="0" applyNumberFormat="1" applyFont="1" applyFill="1" applyBorder="1" applyAlignment="1">
      <alignment horizontal="center" vertical="center"/>
    </xf>
    <xf numFmtId="166" fontId="1" fillId="12" borderId="8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F8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jpeg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1"/>
  <sheetViews>
    <sheetView showZeros="0" tabSelected="1" topLeftCell="A55" zoomScale="90" zoomScaleNormal="90" workbookViewId="0">
      <selection activeCell="A46" sqref="A46"/>
    </sheetView>
  </sheetViews>
  <sheetFormatPr baseColWidth="10" defaultColWidth="11" defaultRowHeight="21"/>
  <cols>
    <col min="1" max="1" width="54.42578125" style="4" bestFit="1" customWidth="1"/>
    <col min="2" max="2" width="49.140625" style="5" bestFit="1" customWidth="1"/>
    <col min="3" max="3" width="26.140625" style="5" bestFit="1" customWidth="1"/>
    <col min="4" max="4" width="13.140625" style="5" customWidth="1"/>
    <col min="5" max="5" width="30.5703125" style="5" customWidth="1"/>
    <col min="6" max="6" width="19" style="5" customWidth="1"/>
    <col min="7" max="7" width="13.5703125" style="5" customWidth="1"/>
    <col min="8" max="8" width="23.7109375" style="5" customWidth="1"/>
    <col min="9" max="9" width="14.5703125" style="5" customWidth="1"/>
    <col min="10" max="10" width="16.7109375" style="4" customWidth="1"/>
    <col min="11" max="16384" width="11" style="4"/>
  </cols>
  <sheetData>
    <row r="2" spans="1:9" ht="26.25">
      <c r="A2" s="191" t="s">
        <v>86</v>
      </c>
      <c r="B2" s="191"/>
      <c r="C2" s="191"/>
      <c r="D2" s="191"/>
      <c r="E2" s="191"/>
      <c r="F2" s="191"/>
      <c r="G2" s="191"/>
      <c r="H2" s="191"/>
    </row>
    <row r="3" spans="1:9" ht="48.75" customHeight="1">
      <c r="A3" s="120" t="s">
        <v>85</v>
      </c>
      <c r="B3" s="121"/>
      <c r="C3" s="121"/>
      <c r="D3" s="121"/>
      <c r="E3" s="121"/>
      <c r="F3" s="121"/>
      <c r="G3" s="121"/>
      <c r="H3" s="121"/>
      <c r="I3" s="121"/>
    </row>
    <row r="4" spans="1:9" ht="21.75" thickBot="1"/>
    <row r="5" spans="1:9">
      <c r="A5" s="88" t="s">
        <v>25</v>
      </c>
      <c r="B5" s="89" t="s">
        <v>31</v>
      </c>
      <c r="C5" s="90" t="s">
        <v>27</v>
      </c>
      <c r="D5" s="137"/>
      <c r="E5" s="137"/>
      <c r="F5" s="138"/>
    </row>
    <row r="6" spans="1:9">
      <c r="A6" s="91" t="s">
        <v>26</v>
      </c>
      <c r="B6" s="92"/>
      <c r="C6" s="93" t="s">
        <v>28</v>
      </c>
      <c r="D6" s="141"/>
      <c r="E6" s="141"/>
      <c r="F6" s="142"/>
    </row>
    <row r="7" spans="1:9" ht="21.75" thickBot="1">
      <c r="A7" s="94" t="s">
        <v>54</v>
      </c>
      <c r="B7" s="136" t="s">
        <v>59</v>
      </c>
      <c r="C7" s="136"/>
      <c r="D7" s="75"/>
      <c r="E7" s="95" t="s">
        <v>30</v>
      </c>
      <c r="F7" s="76"/>
    </row>
    <row r="8" spans="1:9" ht="21.75" thickBot="1"/>
    <row r="9" spans="1:9" ht="28.5">
      <c r="A9" s="84"/>
      <c r="B9" s="32"/>
      <c r="C9" s="32" t="s">
        <v>33</v>
      </c>
      <c r="D9" s="32"/>
      <c r="E9" s="32"/>
      <c r="F9" s="10" t="s">
        <v>32</v>
      </c>
    </row>
    <row r="10" spans="1:9" ht="27.95" customHeight="1">
      <c r="A10" s="86" t="s">
        <v>60</v>
      </c>
      <c r="B10" s="31">
        <v>0.31597222222222221</v>
      </c>
      <c r="C10" s="158"/>
      <c r="D10" s="159"/>
      <c r="E10" s="71">
        <f>B10*Feuil2!E2</f>
        <v>44.236111111111107</v>
      </c>
      <c r="F10" s="96">
        <f>C10*E10</f>
        <v>0</v>
      </c>
    </row>
    <row r="11" spans="1:9" ht="27.95" customHeight="1" thickBot="1">
      <c r="A11" s="86" t="s">
        <v>61</v>
      </c>
      <c r="B11" s="31">
        <v>0.35416666666666669</v>
      </c>
      <c r="C11" s="160"/>
      <c r="D11" s="161"/>
      <c r="E11" s="29">
        <f>B11*Feuil2!E2</f>
        <v>49.583333333333336</v>
      </c>
      <c r="F11" s="97">
        <f>C11*E11</f>
        <v>0</v>
      </c>
    </row>
    <row r="12" spans="1:9" ht="24.95" customHeight="1">
      <c r="A12" s="143" t="s">
        <v>62</v>
      </c>
      <c r="B12" s="83" t="s">
        <v>21</v>
      </c>
      <c r="C12" s="156"/>
      <c r="D12" s="156"/>
      <c r="E12" s="99">
        <f>(Feuil2!D6*Feuil2!E6)</f>
        <v>2.333333333333333</v>
      </c>
      <c r="F12" s="100">
        <f>C12*E12</f>
        <v>0</v>
      </c>
    </row>
    <row r="13" spans="1:9" ht="24.95" customHeight="1">
      <c r="A13" s="144"/>
      <c r="B13" s="77" t="s">
        <v>22</v>
      </c>
      <c r="C13" s="157"/>
      <c r="D13" s="157"/>
      <c r="E13" s="78">
        <f>(Feuil2!D7*Feuil2!E7)</f>
        <v>2.6666666666666665</v>
      </c>
      <c r="F13" s="63">
        <f t="shared" ref="F13:F22" si="0">C13*E13</f>
        <v>0</v>
      </c>
    </row>
    <row r="14" spans="1:9" ht="24.95" customHeight="1">
      <c r="A14" s="144"/>
      <c r="B14" s="77" t="s">
        <v>23</v>
      </c>
      <c r="C14" s="157"/>
      <c r="D14" s="157"/>
      <c r="E14" s="78">
        <f>(Feuil2!D8*Feuil2!E8)</f>
        <v>3</v>
      </c>
      <c r="F14" s="63">
        <f t="shared" si="0"/>
        <v>0</v>
      </c>
    </row>
    <row r="15" spans="1:9" ht="24.95" customHeight="1">
      <c r="A15" s="85" t="s">
        <v>58</v>
      </c>
      <c r="B15" s="77" t="s">
        <v>49</v>
      </c>
      <c r="C15" s="162">
        <v>1</v>
      </c>
      <c r="D15" s="163"/>
      <c r="E15" s="78">
        <f>Feuil2!F13</f>
        <v>0.29166666666666669</v>
      </c>
      <c r="F15" s="63">
        <f t="shared" si="0"/>
        <v>0.29166666666666669</v>
      </c>
    </row>
    <row r="16" spans="1:9" ht="24.95" customHeight="1">
      <c r="A16" s="85" t="s">
        <v>63</v>
      </c>
      <c r="B16" s="77" t="s">
        <v>50</v>
      </c>
      <c r="C16" s="162">
        <v>1</v>
      </c>
      <c r="D16" s="163"/>
      <c r="E16" s="78">
        <f>Feuil2!F14</f>
        <v>0.29166666666666669</v>
      </c>
      <c r="F16" s="63">
        <f t="shared" si="0"/>
        <v>0.29166666666666669</v>
      </c>
    </row>
    <row r="17" spans="1:8" ht="24.95" customHeight="1">
      <c r="A17" s="85" t="s">
        <v>64</v>
      </c>
      <c r="B17" s="77" t="s">
        <v>51</v>
      </c>
      <c r="C17" s="162">
        <v>1</v>
      </c>
      <c r="D17" s="163"/>
      <c r="E17" s="78">
        <f>Feuil2!F15</f>
        <v>0.58333333333333337</v>
      </c>
      <c r="F17" s="63">
        <f t="shared" si="0"/>
        <v>0.58333333333333337</v>
      </c>
    </row>
    <row r="18" spans="1:8" ht="24.95" customHeight="1">
      <c r="A18" s="148" t="s">
        <v>65</v>
      </c>
      <c r="B18" s="77" t="s">
        <v>52</v>
      </c>
      <c r="C18" s="158"/>
      <c r="D18" s="159"/>
      <c r="E18" s="78">
        <f>Feuil2!F9</f>
        <v>2.9166666666666665</v>
      </c>
      <c r="F18" s="63">
        <f t="shared" si="0"/>
        <v>0</v>
      </c>
    </row>
    <row r="19" spans="1:8" ht="24.95" customHeight="1">
      <c r="A19" s="149"/>
      <c r="B19" s="77" t="s">
        <v>53</v>
      </c>
      <c r="C19" s="158"/>
      <c r="D19" s="159"/>
      <c r="E19" s="78">
        <f>Feuil2!F9</f>
        <v>2.9166666666666665</v>
      </c>
      <c r="F19" s="63">
        <f t="shared" si="0"/>
        <v>0</v>
      </c>
    </row>
    <row r="20" spans="1:8" ht="24.95" customHeight="1">
      <c r="A20" s="87" t="s">
        <v>66</v>
      </c>
      <c r="B20" s="23">
        <v>0.41666666666666669</v>
      </c>
      <c r="C20" s="158"/>
      <c r="D20" s="159"/>
      <c r="E20" s="78">
        <f>Feuil2!F10</f>
        <v>0.41666666666666669</v>
      </c>
      <c r="F20" s="63">
        <f t="shared" si="0"/>
        <v>0</v>
      </c>
    </row>
    <row r="21" spans="1:8" ht="24.95" customHeight="1">
      <c r="A21" s="87" t="s">
        <v>67</v>
      </c>
      <c r="B21" s="23">
        <v>0.19791666666666666</v>
      </c>
      <c r="C21" s="158"/>
      <c r="D21" s="159"/>
      <c r="E21" s="78">
        <v>0.39583333333333331</v>
      </c>
      <c r="F21" s="63">
        <f t="shared" si="0"/>
        <v>0</v>
      </c>
    </row>
    <row r="22" spans="1:8" ht="24.95" customHeight="1" thickBot="1">
      <c r="A22" s="101" t="s">
        <v>68</v>
      </c>
      <c r="B22" s="102">
        <v>0.39583333333333331</v>
      </c>
      <c r="C22" s="169"/>
      <c r="D22" s="170"/>
      <c r="E22" s="79">
        <v>0.39583333333333331</v>
      </c>
      <c r="F22" s="103">
        <f t="shared" si="0"/>
        <v>0</v>
      </c>
    </row>
    <row r="23" spans="1:8" ht="21.75" thickBot="1">
      <c r="A23" s="175" t="s">
        <v>87</v>
      </c>
      <c r="B23" s="176"/>
      <c r="C23" s="176"/>
      <c r="D23" s="176"/>
      <c r="E23" s="177"/>
      <c r="F23" s="64">
        <f>SUM(F12:F22)</f>
        <v>1.1666666666666667</v>
      </c>
    </row>
    <row r="24" spans="1:8" ht="21.75" thickBot="1">
      <c r="A24" s="145" t="s">
        <v>69</v>
      </c>
      <c r="B24" s="146"/>
      <c r="C24" s="146"/>
      <c r="D24" s="146"/>
      <c r="E24" s="147"/>
      <c r="F24" s="98">
        <f>F23+F11+F10</f>
        <v>1.1666666666666667</v>
      </c>
    </row>
    <row r="26" spans="1:8" ht="21.75" thickBot="1"/>
    <row r="27" spans="1:8" ht="51.75" customHeight="1">
      <c r="A27" s="82" t="s">
        <v>56</v>
      </c>
      <c r="B27" s="83"/>
      <c r="C27" s="139" t="s">
        <v>70</v>
      </c>
      <c r="D27" s="139"/>
      <c r="E27" s="178" t="s">
        <v>71</v>
      </c>
      <c r="F27" s="179"/>
      <c r="G27" s="171"/>
      <c r="H27" s="172"/>
    </row>
    <row r="28" spans="1:8">
      <c r="A28" s="152">
        <v>0.8</v>
      </c>
      <c r="B28" s="150">
        <v>53.565972222222221</v>
      </c>
      <c r="C28" s="140" t="str">
        <f>IF(C10="","",(F10+F23))</f>
        <v/>
      </c>
      <c r="D28" s="140"/>
      <c r="E28" s="180" t="str">
        <f>IF(C10="","",B28-C28)</f>
        <v/>
      </c>
      <c r="F28" s="181"/>
      <c r="G28" s="154"/>
      <c r="H28" s="155"/>
    </row>
    <row r="29" spans="1:8">
      <c r="A29" s="153"/>
      <c r="B29" s="150"/>
      <c r="C29" s="140"/>
      <c r="D29" s="140"/>
      <c r="E29" s="180"/>
      <c r="F29" s="181"/>
      <c r="G29" s="154"/>
      <c r="H29" s="155"/>
    </row>
    <row r="30" spans="1:8">
      <c r="A30" s="152">
        <v>0.9</v>
      </c>
      <c r="B30" s="150">
        <v>60.270833333333336</v>
      </c>
      <c r="C30" s="140" t="str">
        <f>IF(C11="","",(F11+F23))</f>
        <v/>
      </c>
      <c r="D30" s="140"/>
      <c r="E30" s="180" t="str">
        <f>IF(C11="","",B30-C30)</f>
        <v/>
      </c>
      <c r="F30" s="181"/>
      <c r="G30" s="154"/>
      <c r="H30" s="155"/>
    </row>
    <row r="31" spans="1:8" ht="21.75" thickBot="1">
      <c r="A31" s="173"/>
      <c r="B31" s="151"/>
      <c r="C31" s="174"/>
      <c r="D31" s="174"/>
      <c r="E31" s="182"/>
      <c r="F31" s="183"/>
      <c r="G31" s="154"/>
      <c r="H31" s="155"/>
    </row>
    <row r="32" spans="1:8">
      <c r="A32" s="11"/>
      <c r="B32" s="20"/>
      <c r="C32" s="21"/>
      <c r="D32" s="21"/>
      <c r="E32" s="21"/>
      <c r="F32" s="22"/>
      <c r="G32" s="22"/>
      <c r="H32" s="12"/>
    </row>
    <row r="33" spans="1:10" ht="21.75" thickBot="1"/>
    <row r="34" spans="1:10">
      <c r="A34" s="128" t="s">
        <v>95</v>
      </c>
      <c r="B34" s="129"/>
      <c r="C34" s="129"/>
      <c r="D34" s="129"/>
      <c r="E34" s="129"/>
      <c r="F34" s="129"/>
      <c r="G34" s="129"/>
      <c r="H34" s="129"/>
      <c r="I34" s="129"/>
      <c r="J34" s="130"/>
    </row>
    <row r="35" spans="1:10">
      <c r="A35" s="6"/>
      <c r="B35" s="81" t="s">
        <v>73</v>
      </c>
      <c r="C35" s="164" t="s">
        <v>74</v>
      </c>
      <c r="D35" s="165"/>
      <c r="E35" s="126" t="s">
        <v>75</v>
      </c>
      <c r="F35" s="126"/>
      <c r="G35" s="126" t="s">
        <v>76</v>
      </c>
      <c r="H35" s="126"/>
      <c r="I35" s="126"/>
      <c r="J35" s="134"/>
    </row>
    <row r="36" spans="1:10" ht="48.75" customHeight="1">
      <c r="A36" s="6"/>
      <c r="B36" s="7"/>
      <c r="C36" s="189"/>
      <c r="D36" s="190"/>
      <c r="E36" s="80" t="s">
        <v>77</v>
      </c>
      <c r="F36" s="26" t="s">
        <v>34</v>
      </c>
      <c r="G36" s="127" t="s">
        <v>78</v>
      </c>
      <c r="H36" s="127"/>
      <c r="I36" s="127" t="s">
        <v>29</v>
      </c>
      <c r="J36" s="135"/>
    </row>
    <row r="37" spans="1:10" ht="16.5" customHeight="1">
      <c r="A37" s="125" t="s">
        <v>72</v>
      </c>
      <c r="B37" s="7" t="s">
        <v>0</v>
      </c>
      <c r="C37" s="189">
        <v>7</v>
      </c>
      <c r="D37" s="190"/>
      <c r="E37" s="27">
        <v>2.7708333333333335</v>
      </c>
      <c r="F37" s="27">
        <f>C37*Feuil2!$E$17</f>
        <v>2.041666666666667</v>
      </c>
      <c r="G37" s="24"/>
      <c r="H37" s="27">
        <f t="shared" ref="H37:H38" si="1">SUM(E37*G37)</f>
        <v>0</v>
      </c>
      <c r="I37" s="25"/>
      <c r="J37" s="28">
        <f>SUM(F37*I37)</f>
        <v>0</v>
      </c>
    </row>
    <row r="38" spans="1:10">
      <c r="A38" s="125"/>
      <c r="B38" s="7" t="s">
        <v>1</v>
      </c>
      <c r="C38" s="189">
        <v>7</v>
      </c>
      <c r="D38" s="190"/>
      <c r="E38" s="27">
        <v>2.7708333333333335</v>
      </c>
      <c r="F38" s="33">
        <f>C38*Feuil2!$E$17</f>
        <v>2.041666666666667</v>
      </c>
      <c r="G38" s="24"/>
      <c r="H38" s="27">
        <f t="shared" si="1"/>
        <v>0</v>
      </c>
      <c r="I38" s="25"/>
      <c r="J38" s="28">
        <f t="shared" ref="J38:J41" si="2">SUM(F38*I38)</f>
        <v>0</v>
      </c>
    </row>
    <row r="39" spans="1:10">
      <c r="A39" s="125"/>
      <c r="B39" s="7" t="s">
        <v>2</v>
      </c>
      <c r="C39" s="189">
        <v>5</v>
      </c>
      <c r="D39" s="190"/>
      <c r="E39" s="27">
        <v>1.9791666666666667</v>
      </c>
      <c r="F39" s="33">
        <f>C39*Feuil2!$E$17</f>
        <v>1.4583333333333335</v>
      </c>
      <c r="G39" s="24"/>
      <c r="H39" s="27">
        <f>SUM(E39*G39)</f>
        <v>0</v>
      </c>
      <c r="I39" s="25"/>
      <c r="J39" s="28">
        <f t="shared" si="2"/>
        <v>0</v>
      </c>
    </row>
    <row r="40" spans="1:10" ht="18.75" customHeight="1">
      <c r="A40" s="125"/>
      <c r="B40" s="7" t="s">
        <v>3</v>
      </c>
      <c r="C40" s="189">
        <v>6</v>
      </c>
      <c r="D40" s="190"/>
      <c r="E40" s="27">
        <v>2.375</v>
      </c>
      <c r="F40" s="33">
        <f>C40*Feuil2!$E$17</f>
        <v>1.75</v>
      </c>
      <c r="G40" s="24"/>
      <c r="H40" s="27">
        <f t="shared" ref="H40:H41" si="3">SUM(E40*G40)</f>
        <v>0</v>
      </c>
      <c r="I40" s="25"/>
      <c r="J40" s="28">
        <f t="shared" si="2"/>
        <v>0</v>
      </c>
    </row>
    <row r="41" spans="1:10">
      <c r="A41" s="125"/>
      <c r="B41" s="7" t="s">
        <v>4</v>
      </c>
      <c r="C41" s="189">
        <v>9</v>
      </c>
      <c r="D41" s="190"/>
      <c r="E41" s="27">
        <v>3.5625</v>
      </c>
      <c r="F41" s="33">
        <f>C41*Feuil2!$E$17</f>
        <v>2.625</v>
      </c>
      <c r="G41" s="24"/>
      <c r="H41" s="27">
        <f t="shared" si="3"/>
        <v>0</v>
      </c>
      <c r="I41" s="25"/>
      <c r="J41" s="28">
        <f t="shared" si="2"/>
        <v>0</v>
      </c>
    </row>
    <row r="42" spans="1:10" ht="21.75" thickBot="1">
      <c r="A42" s="131" t="s">
        <v>81</v>
      </c>
      <c r="B42" s="132"/>
      <c r="C42" s="132"/>
      <c r="D42" s="132"/>
      <c r="E42" s="132"/>
      <c r="F42" s="132"/>
      <c r="G42" s="133"/>
      <c r="H42" s="74">
        <f>SUM(H37:H41)</f>
        <v>0</v>
      </c>
      <c r="I42" s="8"/>
      <c r="J42" s="62">
        <f>SUM(J37:J41)</f>
        <v>0</v>
      </c>
    </row>
    <row r="44" spans="1:10" ht="6.6" customHeight="1" thickBot="1"/>
    <row r="45" spans="1:10" ht="45.6" customHeight="1">
      <c r="A45" s="128" t="s">
        <v>96</v>
      </c>
      <c r="B45" s="129"/>
      <c r="C45" s="129"/>
      <c r="D45" s="129"/>
      <c r="E45" s="129"/>
      <c r="F45" s="129"/>
      <c r="G45" s="129"/>
      <c r="H45" s="129"/>
      <c r="I45" s="129"/>
      <c r="J45" s="130"/>
    </row>
    <row r="46" spans="1:10">
      <c r="A46" s="9"/>
      <c r="B46" s="81" t="s">
        <v>73</v>
      </c>
      <c r="C46" s="164" t="s">
        <v>74</v>
      </c>
      <c r="D46" s="165"/>
      <c r="E46" s="164" t="s">
        <v>75</v>
      </c>
      <c r="F46" s="165"/>
      <c r="G46" s="126" t="s">
        <v>76</v>
      </c>
      <c r="H46" s="126"/>
      <c r="I46" s="126"/>
      <c r="J46" s="134"/>
    </row>
    <row r="47" spans="1:10" ht="54" customHeight="1">
      <c r="A47" s="9"/>
      <c r="B47" s="7"/>
      <c r="C47" s="189"/>
      <c r="D47" s="190"/>
      <c r="E47" s="105" t="s">
        <v>93</v>
      </c>
      <c r="F47" s="26" t="s">
        <v>34</v>
      </c>
      <c r="G47" s="127" t="s">
        <v>80</v>
      </c>
      <c r="H47" s="127"/>
      <c r="I47" s="127" t="s">
        <v>29</v>
      </c>
      <c r="J47" s="135"/>
    </row>
    <row r="48" spans="1:10">
      <c r="A48" s="122" t="s">
        <v>79</v>
      </c>
      <c r="B48" s="104" t="s">
        <v>89</v>
      </c>
      <c r="C48" s="189">
        <v>9</v>
      </c>
      <c r="D48" s="190"/>
      <c r="E48" s="27">
        <v>3.5625</v>
      </c>
      <c r="F48" s="27">
        <f>C48*Feuil2!$E$17</f>
        <v>2.625</v>
      </c>
      <c r="G48" s="24"/>
      <c r="H48" s="70">
        <f t="shared" ref="H48" si="4">SUM(E48*G48)</f>
        <v>0</v>
      </c>
      <c r="I48" s="25"/>
      <c r="J48" s="28">
        <f>SUM(F48*I48)</f>
        <v>0</v>
      </c>
    </row>
    <row r="49" spans="1:10">
      <c r="A49" s="123"/>
      <c r="B49" s="104" t="s">
        <v>90</v>
      </c>
      <c r="C49" s="189">
        <v>8</v>
      </c>
      <c r="D49" s="190"/>
      <c r="E49" s="27">
        <v>3.1666666666666665</v>
      </c>
      <c r="F49" s="33">
        <f>C49*Feuil2!$E$17</f>
        <v>2.3333333333333335</v>
      </c>
      <c r="G49" s="24"/>
      <c r="H49" s="70">
        <f>SUM(E49*G49)</f>
        <v>0</v>
      </c>
      <c r="I49" s="25"/>
      <c r="J49" s="28">
        <f t="shared" ref="J49:J51" si="5">SUM(F49*I49)</f>
        <v>0</v>
      </c>
    </row>
    <row r="50" spans="1:10">
      <c r="A50" s="123"/>
      <c r="B50" s="104" t="s">
        <v>91</v>
      </c>
      <c r="C50" s="189">
        <v>6</v>
      </c>
      <c r="D50" s="190"/>
      <c r="E50" s="30"/>
      <c r="F50" s="33">
        <f>C50*Feuil2!$E$17</f>
        <v>1.75</v>
      </c>
      <c r="G50" s="24"/>
      <c r="H50" s="70">
        <f t="shared" ref="H50:H51" si="6">SUM(E50*G50)</f>
        <v>0</v>
      </c>
      <c r="I50" s="25"/>
      <c r="J50" s="28">
        <f t="shared" si="5"/>
        <v>0</v>
      </c>
    </row>
    <row r="51" spans="1:10">
      <c r="A51" s="124"/>
      <c r="B51" s="104" t="s">
        <v>92</v>
      </c>
      <c r="C51" s="189">
        <v>10</v>
      </c>
      <c r="D51" s="190"/>
      <c r="E51" s="27">
        <v>3.9583333333333335</v>
      </c>
      <c r="F51" s="33">
        <f>C51*Feuil2!$E$17</f>
        <v>2.916666666666667</v>
      </c>
      <c r="G51" s="24"/>
      <c r="H51" s="70">
        <f t="shared" si="6"/>
        <v>0</v>
      </c>
      <c r="I51" s="25"/>
      <c r="J51" s="28">
        <f t="shared" si="5"/>
        <v>0</v>
      </c>
    </row>
    <row r="52" spans="1:10" ht="21.75" thickBot="1">
      <c r="A52" s="131" t="s">
        <v>81</v>
      </c>
      <c r="B52" s="132"/>
      <c r="C52" s="132"/>
      <c r="D52" s="132"/>
      <c r="E52" s="132"/>
      <c r="F52" s="132"/>
      <c r="G52" s="133"/>
      <c r="H52" s="74">
        <f>SUM(H48:H51)</f>
        <v>0</v>
      </c>
      <c r="I52" s="8"/>
      <c r="J52" s="62">
        <f>SUM(J48:J51)</f>
        <v>0</v>
      </c>
    </row>
    <row r="56" spans="1:10" ht="21.75" thickBot="1"/>
    <row r="57" spans="1:10">
      <c r="A57" s="128" t="s">
        <v>88</v>
      </c>
      <c r="B57" s="129"/>
      <c r="C57" s="129"/>
      <c r="D57" s="129"/>
      <c r="E57" s="129"/>
      <c r="F57" s="129"/>
      <c r="G57" s="129"/>
      <c r="H57" s="129"/>
      <c r="I57" s="129"/>
      <c r="J57" s="130"/>
    </row>
    <row r="58" spans="1:10">
      <c r="A58" s="9"/>
      <c r="B58" s="81" t="s">
        <v>73</v>
      </c>
      <c r="C58" s="164" t="s">
        <v>74</v>
      </c>
      <c r="D58" s="165"/>
      <c r="E58" s="164" t="s">
        <v>75</v>
      </c>
      <c r="F58" s="165"/>
      <c r="G58" s="126" t="s">
        <v>76</v>
      </c>
      <c r="H58" s="126"/>
      <c r="I58" s="126"/>
      <c r="J58" s="134"/>
    </row>
    <row r="59" spans="1:10" ht="51" customHeight="1">
      <c r="A59" s="9"/>
      <c r="B59" s="7"/>
      <c r="C59" s="189"/>
      <c r="D59" s="190"/>
      <c r="E59" s="105" t="s">
        <v>94</v>
      </c>
      <c r="F59" s="26" t="s">
        <v>34</v>
      </c>
      <c r="G59" s="127" t="s">
        <v>80</v>
      </c>
      <c r="H59" s="127"/>
      <c r="I59" s="127" t="s">
        <v>29</v>
      </c>
      <c r="J59" s="135"/>
    </row>
    <row r="60" spans="1:10" ht="29.25" customHeight="1">
      <c r="A60" s="122" t="s">
        <v>82</v>
      </c>
      <c r="B60" s="7" t="s">
        <v>5</v>
      </c>
      <c r="C60" s="189">
        <v>15</v>
      </c>
      <c r="D60" s="190"/>
      <c r="E60" s="27">
        <v>5.9375</v>
      </c>
      <c r="F60" s="27">
        <f>C60*Feuil2!$E$17</f>
        <v>4.375</v>
      </c>
      <c r="G60" s="24"/>
      <c r="H60" s="27">
        <f>SUM(E60*G60)</f>
        <v>0</v>
      </c>
      <c r="I60" s="25"/>
      <c r="J60" s="28">
        <f>SUM(F60*I60)</f>
        <v>0</v>
      </c>
    </row>
    <row r="61" spans="1:10" ht="27" customHeight="1">
      <c r="A61" s="123"/>
      <c r="B61" s="7" t="s">
        <v>7</v>
      </c>
      <c r="C61" s="189">
        <v>10</v>
      </c>
      <c r="D61" s="190"/>
      <c r="E61" s="27">
        <v>3.9583333333333335</v>
      </c>
      <c r="F61" s="33">
        <f>C61*Feuil2!$E$17</f>
        <v>2.916666666666667</v>
      </c>
      <c r="G61" s="24"/>
      <c r="H61" s="27">
        <f t="shared" ref="H61:H62" si="7">SUM(E61*G61)</f>
        <v>0</v>
      </c>
      <c r="I61" s="25"/>
      <c r="J61" s="28">
        <f t="shared" ref="J61:J62" si="8">SUM(F61*I61)</f>
        <v>0</v>
      </c>
    </row>
    <row r="62" spans="1:10" ht="25.15" customHeight="1">
      <c r="A62" s="124"/>
      <c r="B62" s="7" t="s">
        <v>6</v>
      </c>
      <c r="C62" s="189">
        <v>9</v>
      </c>
      <c r="D62" s="190"/>
      <c r="E62" s="27">
        <v>3.5625</v>
      </c>
      <c r="F62" s="33">
        <f>C62*Feuil2!$E$17</f>
        <v>2.625</v>
      </c>
      <c r="G62" s="24"/>
      <c r="H62" s="27">
        <f t="shared" si="7"/>
        <v>0</v>
      </c>
      <c r="I62" s="25"/>
      <c r="J62" s="28">
        <f t="shared" si="8"/>
        <v>0</v>
      </c>
    </row>
    <row r="63" spans="1:10" ht="21.75" thickBot="1">
      <c r="A63" s="145" t="s">
        <v>83</v>
      </c>
      <c r="B63" s="146"/>
      <c r="C63" s="146"/>
      <c r="D63" s="146"/>
      <c r="E63" s="146"/>
      <c r="F63" s="146"/>
      <c r="G63" s="147"/>
      <c r="H63" s="74">
        <f>SUM(H60:H62)</f>
        <v>0</v>
      </c>
      <c r="I63" s="8"/>
      <c r="J63" s="62">
        <f>SUM(J60:J62)</f>
        <v>0</v>
      </c>
    </row>
    <row r="65" spans="1:9" ht="21.75" thickBot="1"/>
    <row r="66" spans="1:9" ht="30" customHeight="1">
      <c r="B66" s="187" t="s">
        <v>84</v>
      </c>
      <c r="C66" s="119" t="s">
        <v>57</v>
      </c>
      <c r="D66" s="119"/>
      <c r="E66" s="119"/>
      <c r="F66" s="116" t="s">
        <v>55</v>
      </c>
      <c r="G66" s="116"/>
      <c r="H66" s="117"/>
    </row>
    <row r="67" spans="1:9" ht="30" customHeight="1" thickBot="1">
      <c r="B67" s="188"/>
      <c r="C67" s="108" t="s">
        <v>80</v>
      </c>
      <c r="D67" s="108"/>
      <c r="E67" s="72" t="s">
        <v>29</v>
      </c>
      <c r="F67" s="108" t="s">
        <v>80</v>
      </c>
      <c r="G67" s="108"/>
      <c r="H67" s="73" t="s">
        <v>29</v>
      </c>
    </row>
    <row r="68" spans="1:9">
      <c r="A68" s="168" t="s">
        <v>60</v>
      </c>
      <c r="B68" s="184" t="str">
        <f>IF(C10="","",B28-C28)</f>
        <v/>
      </c>
      <c r="C68" s="118" t="str">
        <f>IF(C10="","",H42+H52+H63)</f>
        <v/>
      </c>
      <c r="D68" s="118"/>
      <c r="E68" s="106" t="str">
        <f>IF(C10="","",J63+J52+J42)</f>
        <v/>
      </c>
      <c r="F68" s="109" t="str">
        <f>IF(D7="","",B68-(C68+E68))</f>
        <v/>
      </c>
      <c r="G68" s="110"/>
      <c r="H68" s="113" t="str">
        <f>IF(F7="","",B68-(E68+C68))</f>
        <v/>
      </c>
      <c r="I68" s="61"/>
    </row>
    <row r="69" spans="1:9">
      <c r="A69" s="166"/>
      <c r="B69" s="184"/>
      <c r="C69" s="118"/>
      <c r="D69" s="118"/>
      <c r="E69" s="106"/>
      <c r="F69" s="110"/>
      <c r="G69" s="110"/>
      <c r="H69" s="113"/>
      <c r="I69" s="61"/>
    </row>
    <row r="70" spans="1:9">
      <c r="A70" s="166" t="s">
        <v>61</v>
      </c>
      <c r="B70" s="184" t="str">
        <f>IF(C11="","",B30-C30)</f>
        <v/>
      </c>
      <c r="C70" s="118" t="str">
        <f>IF(C11="","",H63+H52+H42)</f>
        <v/>
      </c>
      <c r="D70" s="118"/>
      <c r="E70" s="106" t="str">
        <f>IF(C11="","",J63+J52+J42)</f>
        <v/>
      </c>
      <c r="F70" s="111" t="str">
        <f>IF(D7="","",B70-(C70+E70))</f>
        <v/>
      </c>
      <c r="G70" s="111"/>
      <c r="H70" s="114" t="str">
        <f>IF(F7="","",B70-(E70+C70))</f>
        <v/>
      </c>
    </row>
    <row r="71" spans="1:9" ht="21.75" thickBot="1">
      <c r="A71" s="167"/>
      <c r="B71" s="185"/>
      <c r="C71" s="186"/>
      <c r="D71" s="186"/>
      <c r="E71" s="107"/>
      <c r="F71" s="112"/>
      <c r="G71" s="112"/>
      <c r="H71" s="115"/>
    </row>
  </sheetData>
  <sheetProtection password="DCD7" sheet="1" objects="1" scenarios="1" formatCells="0"/>
  <customSheetViews>
    <customSheetView guid="{402BB41E-B3A5-4E67-9243-2E8350423F59}" fitToPage="1">
      <selection activeCell="D17" sqref="D17"/>
      <pageMargins left="0" right="0" top="0" bottom="0" header="0.31496062992125984" footer="0.31496062992125984"/>
      <printOptions horizontalCentered="1" verticalCentered="1"/>
      <pageSetup paperSize="8" scale="70" orientation="portrait" verticalDpi="0" r:id="rId1"/>
    </customSheetView>
    <customSheetView guid="{EDC6BE69-C0DE-4739-AB5D-72447A619305}" scale="70" zeroValues="0" fitToPage="1" topLeftCell="A34">
      <selection activeCell="C13" sqref="C13"/>
      <pageMargins left="0" right="0" top="0" bottom="0" header="0.31496062992125984" footer="0.31496062992125984"/>
      <printOptions horizontalCentered="1" verticalCentered="1"/>
      <pageSetup paperSize="8" scale="70" orientation="portrait" verticalDpi="0" r:id="rId2"/>
    </customSheetView>
  </customSheetViews>
  <mergeCells count="91">
    <mergeCell ref="A2:H2"/>
    <mergeCell ref="C50:D50"/>
    <mergeCell ref="C51:D51"/>
    <mergeCell ref="E46:F46"/>
    <mergeCell ref="E58:F58"/>
    <mergeCell ref="C58:D58"/>
    <mergeCell ref="C41:D41"/>
    <mergeCell ref="C46:D46"/>
    <mergeCell ref="C47:D47"/>
    <mergeCell ref="C48:D48"/>
    <mergeCell ref="C49:D49"/>
    <mergeCell ref="C36:D36"/>
    <mergeCell ref="C37:D37"/>
    <mergeCell ref="C38:D38"/>
    <mergeCell ref="C39:D39"/>
    <mergeCell ref="C40:D40"/>
    <mergeCell ref="B70:B71"/>
    <mergeCell ref="B68:B69"/>
    <mergeCell ref="C70:D71"/>
    <mergeCell ref="B66:B67"/>
    <mergeCell ref="C59:D59"/>
    <mergeCell ref="C60:D60"/>
    <mergeCell ref="C61:D61"/>
    <mergeCell ref="C62:D62"/>
    <mergeCell ref="A70:A71"/>
    <mergeCell ref="A68:A69"/>
    <mergeCell ref="C21:D21"/>
    <mergeCell ref="C22:D22"/>
    <mergeCell ref="A63:G63"/>
    <mergeCell ref="G27:H27"/>
    <mergeCell ref="A57:J57"/>
    <mergeCell ref="A52:G52"/>
    <mergeCell ref="G58:J58"/>
    <mergeCell ref="I59:J59"/>
    <mergeCell ref="A30:A31"/>
    <mergeCell ref="C30:D31"/>
    <mergeCell ref="A23:E23"/>
    <mergeCell ref="E27:F27"/>
    <mergeCell ref="E28:F29"/>
    <mergeCell ref="E30:F31"/>
    <mergeCell ref="C14:D14"/>
    <mergeCell ref="C15:D15"/>
    <mergeCell ref="C35:D35"/>
    <mergeCell ref="C16:D16"/>
    <mergeCell ref="C17:D17"/>
    <mergeCell ref="C18:D18"/>
    <mergeCell ref="C19:D19"/>
    <mergeCell ref="C20:D20"/>
    <mergeCell ref="D6:F6"/>
    <mergeCell ref="I47:J47"/>
    <mergeCell ref="G47:H47"/>
    <mergeCell ref="A48:A51"/>
    <mergeCell ref="A12:A14"/>
    <mergeCell ref="A24:E24"/>
    <mergeCell ref="A18:A19"/>
    <mergeCell ref="B30:B31"/>
    <mergeCell ref="A28:A29"/>
    <mergeCell ref="B28:B29"/>
    <mergeCell ref="G28:H29"/>
    <mergeCell ref="G30:H31"/>
    <mergeCell ref="C12:D12"/>
    <mergeCell ref="C13:D13"/>
    <mergeCell ref="C10:D10"/>
    <mergeCell ref="C11:D11"/>
    <mergeCell ref="A3:I3"/>
    <mergeCell ref="A60:A62"/>
    <mergeCell ref="A37:A41"/>
    <mergeCell ref="E35:F35"/>
    <mergeCell ref="G59:H59"/>
    <mergeCell ref="A34:J34"/>
    <mergeCell ref="A45:J45"/>
    <mergeCell ref="A42:G42"/>
    <mergeCell ref="G46:J46"/>
    <mergeCell ref="G35:J35"/>
    <mergeCell ref="G36:H36"/>
    <mergeCell ref="I36:J36"/>
    <mergeCell ref="B7:C7"/>
    <mergeCell ref="D5:F5"/>
    <mergeCell ref="C27:D27"/>
    <mergeCell ref="C28:D29"/>
    <mergeCell ref="F66:H66"/>
    <mergeCell ref="C67:D67"/>
    <mergeCell ref="C68:D69"/>
    <mergeCell ref="E68:E69"/>
    <mergeCell ref="C66:E66"/>
    <mergeCell ref="E70:E71"/>
    <mergeCell ref="F67:G67"/>
    <mergeCell ref="F68:G69"/>
    <mergeCell ref="F70:G71"/>
    <mergeCell ref="H68:H69"/>
    <mergeCell ref="H70:H71"/>
  </mergeCells>
  <dataValidations count="14">
    <dataValidation type="custom" showInputMessage="1" showErrorMessage="1" sqref="I60 G60">
      <formula1>ISNUMBER(D7)</formula1>
    </dataValidation>
    <dataValidation type="custom" showInputMessage="1" showErrorMessage="1" sqref="I38 G38">
      <formula1>ISNUMBER(D7)</formula1>
    </dataValidation>
    <dataValidation type="custom" showInputMessage="1" showErrorMessage="1" sqref="I37 G37">
      <formula1>ISNUMBER(D7)</formula1>
    </dataValidation>
    <dataValidation type="custom" showInputMessage="1" showErrorMessage="1" sqref="I39 G39">
      <formula1>ISNUMBER(D7)</formula1>
    </dataValidation>
    <dataValidation type="custom" showInputMessage="1" showErrorMessage="1" sqref="I40 G40">
      <formula1>ISNUMBER(D7)</formula1>
    </dataValidation>
    <dataValidation type="custom" showInputMessage="1" showErrorMessage="1" sqref="I41 G41">
      <formula1>ISNUMBER(D7)</formula1>
    </dataValidation>
    <dataValidation type="custom" showInputMessage="1" showErrorMessage="1" sqref="I48 G48">
      <formula1>ISNUMBER(D7)</formula1>
    </dataValidation>
    <dataValidation type="custom" showInputMessage="1" showErrorMessage="1" sqref="I49 G49">
      <formula1>ISNUMBER(D7)</formula1>
    </dataValidation>
    <dataValidation type="custom" showInputMessage="1" showErrorMessage="1" sqref="I50 G50">
      <formula1>ISNUMBER(D7)</formula1>
    </dataValidation>
    <dataValidation type="custom" showInputMessage="1" showErrorMessage="1" sqref="I51 G51">
      <formula1>ISNUMBER(D7)</formula1>
    </dataValidation>
    <dataValidation type="custom" showInputMessage="1" showErrorMessage="1" sqref="I61 G61">
      <formula1>ISNUMBER(D7)</formula1>
    </dataValidation>
    <dataValidation type="custom" showInputMessage="1" showErrorMessage="1" sqref="I62 G62">
      <formula1>ISNUMBER(D7)</formula1>
    </dataValidation>
    <dataValidation type="custom" operator="greaterThan" allowBlank="1" showInputMessage="1" showErrorMessage="1" sqref="C68:G71 H68:H69">
      <formula1>ISNUMBER(A7)</formula1>
    </dataValidation>
    <dataValidation type="whole" operator="equal" showInputMessage="1" showErrorMessage="1" sqref="C10:C11">
      <formula1>1</formula1>
    </dataValidation>
  </dataValidations>
  <printOptions horizontalCentered="1" verticalCentered="1"/>
  <pageMargins left="0" right="0" top="0" bottom="0" header="0.31496062992125984" footer="0.31496062992125984"/>
  <pageSetup paperSize="8" scale="62" orientation="portrait" verticalDpi="0" r:id="rId3"/>
  <headerFooter>
    <oddHeader>&amp;C&amp;G</oddHeader>
  </headerFooter>
  <legacyDrawingHF r:id="rId4"/>
  <picture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E27" sqref="E27"/>
    </sheetView>
  </sheetViews>
  <sheetFormatPr baseColWidth="10" defaultRowHeight="16.5"/>
  <cols>
    <col min="1" max="1" width="21.42578125" bestFit="1" customWidth="1"/>
    <col min="2" max="4" width="11.42578125" style="1"/>
    <col min="5" max="5" width="13.42578125" style="1" customWidth="1"/>
    <col min="7" max="7" width="5.42578125" bestFit="1" customWidth="1"/>
  </cols>
  <sheetData>
    <row r="1" spans="1:10">
      <c r="E1" s="1" t="s">
        <v>13</v>
      </c>
      <c r="J1" s="16">
        <v>66.958333333333329</v>
      </c>
    </row>
    <row r="2" spans="1:10">
      <c r="E2" s="1">
        <v>140</v>
      </c>
      <c r="G2" s="2">
        <v>0.39583333333333331</v>
      </c>
      <c r="H2" s="14">
        <f>E2*G2</f>
        <v>55.416666666666664</v>
      </c>
    </row>
    <row r="3" spans="1:10">
      <c r="B3" s="192" t="s">
        <v>9</v>
      </c>
      <c r="C3" s="192"/>
      <c r="D3" s="192" t="s">
        <v>14</v>
      </c>
      <c r="E3" s="192"/>
    </row>
    <row r="4" spans="1:10">
      <c r="B4" s="13"/>
      <c r="C4" s="13"/>
      <c r="D4" s="13"/>
      <c r="E4" s="13"/>
    </row>
    <row r="5" spans="1:10">
      <c r="A5" t="s">
        <v>19</v>
      </c>
      <c r="B5" s="13"/>
      <c r="C5" s="13"/>
      <c r="D5" s="13"/>
      <c r="E5" s="13"/>
    </row>
    <row r="6" spans="1:10">
      <c r="A6" t="s">
        <v>8</v>
      </c>
      <c r="D6" s="1">
        <v>7</v>
      </c>
      <c r="E6" s="15">
        <v>0.33333333333333331</v>
      </c>
      <c r="F6" s="14">
        <f>D6*E6</f>
        <v>2.333333333333333</v>
      </c>
    </row>
    <row r="7" spans="1:10">
      <c r="A7" t="s">
        <v>10</v>
      </c>
      <c r="D7" s="1">
        <v>8</v>
      </c>
      <c r="E7" s="15">
        <v>0.33333333333333331</v>
      </c>
      <c r="F7" s="14">
        <f t="shared" ref="F7:F8" si="0">D7*E7</f>
        <v>2.6666666666666665</v>
      </c>
    </row>
    <row r="8" spans="1:10">
      <c r="A8" t="s">
        <v>10</v>
      </c>
      <c r="B8" s="3"/>
      <c r="C8" s="3"/>
      <c r="D8" s="3">
        <v>9</v>
      </c>
      <c r="E8" s="15">
        <v>0.33333333333333331</v>
      </c>
      <c r="F8" s="14">
        <f t="shared" si="0"/>
        <v>3</v>
      </c>
    </row>
    <row r="9" spans="1:10">
      <c r="A9" t="s">
        <v>11</v>
      </c>
      <c r="B9" s="17">
        <v>2.9166666666666665</v>
      </c>
      <c r="D9" s="1">
        <v>1</v>
      </c>
      <c r="F9" s="14">
        <f>B9*D9</f>
        <v>2.9166666666666665</v>
      </c>
    </row>
    <row r="10" spans="1:10">
      <c r="A10" t="s">
        <v>12</v>
      </c>
      <c r="B10" s="15">
        <v>0.41666666666666669</v>
      </c>
      <c r="D10" s="1">
        <v>1</v>
      </c>
      <c r="F10" s="18">
        <f>B10*D10</f>
        <v>0.41666666666666669</v>
      </c>
    </row>
    <row r="11" spans="1:10">
      <c r="A11" t="s">
        <v>20</v>
      </c>
      <c r="F11" s="19">
        <v>0.29166666666666669</v>
      </c>
    </row>
    <row r="12" spans="1:10">
      <c r="A12" t="s">
        <v>24</v>
      </c>
      <c r="B12" s="13"/>
      <c r="C12" s="13"/>
      <c r="D12" s="13">
        <v>2</v>
      </c>
      <c r="E12" s="15">
        <v>0.19791666666666666</v>
      </c>
      <c r="F12" s="19">
        <f>SUM(D12*E12)</f>
        <v>0.39583333333333331</v>
      </c>
    </row>
    <row r="13" spans="1:10">
      <c r="A13" t="s">
        <v>15</v>
      </c>
      <c r="D13" s="1">
        <v>2</v>
      </c>
      <c r="E13" s="15">
        <v>0.14583333333333334</v>
      </c>
      <c r="F13" s="14">
        <f>D13*E13</f>
        <v>0.29166666666666669</v>
      </c>
    </row>
    <row r="14" spans="1:10">
      <c r="A14" t="s">
        <v>16</v>
      </c>
      <c r="D14" s="1">
        <v>1</v>
      </c>
      <c r="E14" s="15">
        <v>0.29166666666666669</v>
      </c>
      <c r="F14" s="14">
        <f>D14*E14</f>
        <v>0.29166666666666669</v>
      </c>
    </row>
    <row r="15" spans="1:10">
      <c r="A15" t="s">
        <v>17</v>
      </c>
      <c r="D15" s="1">
        <v>2</v>
      </c>
      <c r="E15" s="15">
        <v>0.29166666666666669</v>
      </c>
      <c r="F15" s="14">
        <f>D15*E15</f>
        <v>0.58333333333333337</v>
      </c>
    </row>
    <row r="16" spans="1:10">
      <c r="A16" t="s">
        <v>18</v>
      </c>
      <c r="B16" s="17">
        <v>2.0833333333333332E-2</v>
      </c>
      <c r="C16" s="13"/>
      <c r="D16" s="13">
        <v>140</v>
      </c>
      <c r="E16" s="15"/>
      <c r="F16" s="14">
        <f>B16*D16</f>
        <v>2.9166666666666665</v>
      </c>
    </row>
    <row r="17" spans="1:10">
      <c r="A17" t="s">
        <v>35</v>
      </c>
      <c r="B17" s="13"/>
      <c r="C17" s="13"/>
      <c r="D17" s="13"/>
      <c r="E17" s="15">
        <v>0.29166666666666669</v>
      </c>
      <c r="F17" s="14"/>
    </row>
    <row r="19" spans="1:10">
      <c r="A19" t="s">
        <v>44</v>
      </c>
      <c r="B19" s="15">
        <v>0.47916666666666669</v>
      </c>
      <c r="C19" s="15">
        <v>0.5625</v>
      </c>
      <c r="D19" s="54">
        <f>C19-B19</f>
        <v>8.3333333333333315E-2</v>
      </c>
      <c r="E19" s="52"/>
      <c r="F19" s="35"/>
      <c r="G19" s="35"/>
      <c r="H19" s="50"/>
      <c r="I19" s="35"/>
      <c r="J19" s="51"/>
    </row>
    <row r="20" spans="1:10">
      <c r="A20" t="s">
        <v>45</v>
      </c>
      <c r="B20" s="15">
        <v>0.30555555555555552</v>
      </c>
      <c r="C20" s="15">
        <v>0.34722222222222227</v>
      </c>
      <c r="D20" s="54">
        <f t="shared" ref="D20:D21" si="1">C20-B20</f>
        <v>4.1666666666666741E-2</v>
      </c>
      <c r="E20" s="52"/>
      <c r="F20" s="35"/>
      <c r="G20" s="35"/>
      <c r="H20" s="50"/>
      <c r="I20" s="35"/>
      <c r="J20" s="51"/>
    </row>
    <row r="21" spans="1:10">
      <c r="A21" t="s">
        <v>46</v>
      </c>
      <c r="B21" s="15">
        <v>0.6875</v>
      </c>
      <c r="C21" s="15">
        <v>0.75694444444444453</v>
      </c>
      <c r="D21" s="54">
        <f t="shared" si="1"/>
        <v>6.9444444444444531E-2</v>
      </c>
      <c r="E21" s="52"/>
      <c r="F21" s="35"/>
      <c r="G21" s="35"/>
      <c r="H21" s="50"/>
      <c r="I21" s="35"/>
      <c r="J21" s="51"/>
    </row>
    <row r="22" spans="1:10">
      <c r="A22" t="s">
        <v>47</v>
      </c>
      <c r="D22" s="54">
        <v>2.0833333333333332E-2</v>
      </c>
      <c r="E22" s="52"/>
      <c r="F22" s="35"/>
      <c r="G22" s="35"/>
      <c r="H22" s="50"/>
      <c r="I22" s="35"/>
      <c r="J22" s="51"/>
    </row>
    <row r="23" spans="1:10">
      <c r="B23" s="13"/>
      <c r="C23" s="13"/>
      <c r="D23" s="52"/>
      <c r="E23" s="52"/>
      <c r="F23" s="35"/>
      <c r="G23" s="35"/>
      <c r="H23" s="50"/>
      <c r="I23" s="35"/>
      <c r="J23" s="51"/>
    </row>
    <row r="24" spans="1:10">
      <c r="A24" t="s">
        <v>48</v>
      </c>
      <c r="B24" s="55">
        <v>0.30555555555555552</v>
      </c>
      <c r="C24" s="55">
        <v>0.72222222222222221</v>
      </c>
      <c r="D24" s="56">
        <f>C24-B24</f>
        <v>0.41666666666666669</v>
      </c>
      <c r="E24" s="52"/>
      <c r="F24" s="35"/>
      <c r="G24" s="35"/>
      <c r="H24" s="50"/>
      <c r="I24" s="35"/>
      <c r="J24" s="51"/>
    </row>
    <row r="25" spans="1:10">
      <c r="B25" s="55">
        <v>0.34027777777777773</v>
      </c>
      <c r="C25" s="55">
        <v>0.75694444444444453</v>
      </c>
      <c r="D25" s="52"/>
      <c r="E25" s="52"/>
      <c r="F25" s="35"/>
      <c r="G25" s="35"/>
      <c r="H25" s="50"/>
      <c r="I25" s="35"/>
      <c r="J25" s="51"/>
    </row>
    <row r="26" spans="1:10">
      <c r="B26" s="55">
        <v>0.3125</v>
      </c>
      <c r="D26" s="52"/>
      <c r="E26" s="52"/>
      <c r="F26" s="35"/>
      <c r="G26" s="35"/>
      <c r="H26" s="50"/>
      <c r="I26" s="35"/>
      <c r="J26" s="51"/>
    </row>
    <row r="27" spans="1:10">
      <c r="B27" s="15">
        <v>0.36458333333333331</v>
      </c>
      <c r="C27" s="15">
        <v>0.78125</v>
      </c>
      <c r="D27" s="52"/>
      <c r="E27" s="68"/>
      <c r="F27" s="35"/>
      <c r="G27" s="35"/>
      <c r="H27" s="50"/>
      <c r="I27" s="35"/>
      <c r="J27" s="51"/>
    </row>
    <row r="28" spans="1:10">
      <c r="B28" s="15">
        <v>0.4236111111111111</v>
      </c>
      <c r="C28" s="15">
        <v>0.75694444444444453</v>
      </c>
      <c r="D28" s="53"/>
      <c r="E28" s="69"/>
      <c r="F28" s="35"/>
      <c r="G28" s="35"/>
      <c r="H28" s="50"/>
      <c r="I28" s="35"/>
      <c r="J28" s="51"/>
    </row>
    <row r="29" spans="1:10">
      <c r="B29" s="15">
        <v>0.44791666666666669</v>
      </c>
      <c r="C29" s="15">
        <v>0.78125</v>
      </c>
      <c r="D29" s="53"/>
      <c r="E29" s="53"/>
      <c r="F29" s="35"/>
      <c r="G29" s="35"/>
      <c r="H29" s="50"/>
      <c r="I29" s="35"/>
      <c r="J29" s="51"/>
    </row>
    <row r="30" spans="1:10">
      <c r="D30" s="53"/>
      <c r="E30" s="53"/>
      <c r="F30" s="35"/>
      <c r="G30" s="35"/>
      <c r="H30" s="50"/>
      <c r="I30" s="35"/>
      <c r="J30" s="51"/>
    </row>
    <row r="31" spans="1:10">
      <c r="D31" s="52"/>
      <c r="E31" s="52"/>
      <c r="F31" s="35"/>
      <c r="G31" s="35"/>
      <c r="H31" s="50"/>
      <c r="I31" s="35"/>
      <c r="J31" s="51"/>
    </row>
    <row r="32" spans="1:10">
      <c r="D32" s="52"/>
      <c r="E32" s="52"/>
      <c r="F32" s="35"/>
      <c r="G32" s="35"/>
      <c r="H32" s="50"/>
      <c r="I32" s="35"/>
      <c r="J32" s="51"/>
    </row>
    <row r="33" spans="4:10">
      <c r="D33" s="52"/>
      <c r="E33" s="52"/>
      <c r="F33" s="35"/>
      <c r="G33" s="35"/>
      <c r="H33" s="50"/>
      <c r="I33" s="35"/>
      <c r="J33" s="51"/>
    </row>
    <row r="34" spans="4:10">
      <c r="D34" s="53"/>
      <c r="E34" s="53"/>
      <c r="F34" s="35"/>
      <c r="G34" s="35"/>
      <c r="H34" s="50"/>
      <c r="I34" s="35"/>
      <c r="J34" s="51"/>
    </row>
    <row r="35" spans="4:10">
      <c r="D35" s="53"/>
      <c r="E35" s="53"/>
      <c r="F35" s="35"/>
      <c r="G35" s="35"/>
      <c r="H35" s="50"/>
      <c r="I35" s="35"/>
      <c r="J35" s="51"/>
    </row>
    <row r="36" spans="4:10">
      <c r="D36" s="53"/>
      <c r="E36" s="53"/>
      <c r="F36" s="35"/>
      <c r="G36" s="35"/>
      <c r="H36" s="50"/>
      <c r="I36" s="35"/>
      <c r="J36" s="51"/>
    </row>
  </sheetData>
  <customSheetViews>
    <customSheetView guid="{402BB41E-B3A5-4E67-9243-2E8350423F59}">
      <selection activeCell="F12" sqref="F12"/>
      <pageMargins left="0.7" right="0.7" top="0.75" bottom="0.75" header="0.3" footer="0.3"/>
      <pageSetup paperSize="9" orientation="portrait" verticalDpi="0" r:id="rId1"/>
    </customSheetView>
    <customSheetView guid="{EDC6BE69-C0DE-4739-AB5D-72447A619305}">
      <selection activeCell="K5" sqref="K5"/>
      <pageMargins left="0.7" right="0.7" top="0.75" bottom="0.75" header="0.3" footer="0.3"/>
      <pageSetup paperSize="9" orientation="portrait" verticalDpi="0" r:id="rId2"/>
    </customSheetView>
  </customSheetViews>
  <mergeCells count="2">
    <mergeCell ref="B3:C3"/>
    <mergeCell ref="D3:E3"/>
  </mergeCell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8"/>
  <sheetViews>
    <sheetView workbookViewId="0">
      <selection activeCell="D6" sqref="D6"/>
    </sheetView>
  </sheetViews>
  <sheetFormatPr baseColWidth="10" defaultRowHeight="16.5"/>
  <cols>
    <col min="1" max="1" width="11.42578125" style="34"/>
    <col min="2" max="2" width="13.7109375" style="34" bestFit="1" customWidth="1"/>
    <col min="3" max="3" width="11.42578125" style="34" customWidth="1"/>
    <col min="4" max="5" width="11.42578125" style="34"/>
    <col min="6" max="6" width="16.42578125" customWidth="1"/>
  </cols>
  <sheetData>
    <row r="4" spans="1:13">
      <c r="D4" s="192" t="s">
        <v>40</v>
      </c>
      <c r="E4" s="192"/>
    </row>
    <row r="5" spans="1:13">
      <c r="A5" s="34" t="s">
        <v>37</v>
      </c>
      <c r="B5" s="34" t="s">
        <v>38</v>
      </c>
      <c r="C5" s="34" t="s">
        <v>39</v>
      </c>
      <c r="D5" s="34" t="s">
        <v>41</v>
      </c>
      <c r="E5" s="34" t="s">
        <v>42</v>
      </c>
      <c r="F5" s="34" t="s">
        <v>43</v>
      </c>
      <c r="M5" s="60">
        <v>0.30555555555555552</v>
      </c>
    </row>
    <row r="6" spans="1:13">
      <c r="A6" s="34">
        <v>1</v>
      </c>
      <c r="B6" s="65">
        <v>0.30555555555555552</v>
      </c>
      <c r="C6" s="58">
        <f>IF(B6&lt;Feuil2!B26,Feuil2!$C$24,Feuil2!$C$25)</f>
        <v>0.72222222222222221</v>
      </c>
      <c r="D6" s="57">
        <f>IF(B6&lt;Feuil2!B26,Feuil2!E27,Feuil2!E28)</f>
        <v>0</v>
      </c>
      <c r="E6" s="57">
        <f>IF(C6&lt;Feuil2!C26,Feuil2!F27,Feuil2!F28)</f>
        <v>0</v>
      </c>
      <c r="F6" s="2">
        <f>Feuil2!D24-Feuil2!D22</f>
        <v>0.39583333333333337</v>
      </c>
      <c r="M6" s="60">
        <v>0.34027777777777773</v>
      </c>
    </row>
    <row r="7" spans="1:13">
      <c r="A7" s="34">
        <v>2</v>
      </c>
      <c r="B7" s="65">
        <v>0.30555555555555552</v>
      </c>
      <c r="C7" s="58">
        <f>IF(B7&lt;Feuil2!$B$26,Feuil2!$C$24,Feuil2!$C$25)</f>
        <v>0.72222222222222221</v>
      </c>
      <c r="D7" s="57">
        <f>IF(B7&lt;Feuil2!B27,Feuil2!E28,Feuil2!E29)</f>
        <v>0</v>
      </c>
      <c r="E7" s="57">
        <f>IF(C7&lt;Feuil2!C27,Feuil2!F28,Feuil2!F29)</f>
        <v>0</v>
      </c>
    </row>
    <row r="8" spans="1:13">
      <c r="A8" s="34">
        <v>3</v>
      </c>
      <c r="B8" s="65">
        <v>0.34027777777777773</v>
      </c>
      <c r="C8" s="67">
        <f>IF(B8&lt;Feuil2!$B$26,Feuil2!$C$24,Feuil2!$C$25)</f>
        <v>0.75694444444444453</v>
      </c>
      <c r="D8" s="57">
        <f>IF(B8&lt;Feuil2!B28,Feuil2!E29,Feuil2!E30)</f>
        <v>0</v>
      </c>
      <c r="E8" s="57">
        <f>IF(C8&lt;Feuil2!C28,Feuil2!F29,Feuil2!F30)</f>
        <v>0</v>
      </c>
    </row>
    <row r="9" spans="1:13">
      <c r="A9" s="34">
        <v>4</v>
      </c>
      <c r="B9" s="65">
        <v>0.36458333333333331</v>
      </c>
      <c r="C9" s="67">
        <f>IF(B9&lt;Feuil2!$B$26,Feuil2!$C$24,Feuil2!$C$25)</f>
        <v>0.75694444444444453</v>
      </c>
      <c r="D9" s="57">
        <f>IF(B9&lt;Feuil2!B29,Feuil2!E30,Feuil2!E31)</f>
        <v>0</v>
      </c>
      <c r="E9" s="57">
        <f>IF(C9&lt;Feuil2!C29,Feuil2!F30,Feuil2!F31)</f>
        <v>0</v>
      </c>
    </row>
    <row r="10" spans="1:13">
      <c r="A10" s="34">
        <v>5</v>
      </c>
      <c r="B10" s="66"/>
      <c r="C10" s="67">
        <f>IF(B10&lt;Feuil2!$B$26,Feuil2!$C$24,Feuil2!$C$25)</f>
        <v>0.72222222222222221</v>
      </c>
      <c r="D10" s="57">
        <f>IF(B10&lt;Feuil2!B30,Feuil2!E31,Feuil2!E32)</f>
        <v>0</v>
      </c>
      <c r="E10" s="57">
        <f>IF(C10&lt;Feuil2!C30,Feuil2!F31,Feuil2!F32)</f>
        <v>0</v>
      </c>
    </row>
    <row r="11" spans="1:13">
      <c r="A11" s="34">
        <v>6</v>
      </c>
      <c r="B11" s="66"/>
      <c r="C11" s="67">
        <f>IF(B11&lt;Feuil2!$B$26,Feuil2!$C$24,Feuil2!$C$25)</f>
        <v>0.72222222222222221</v>
      </c>
      <c r="D11" s="57">
        <f>IF(B11&lt;Feuil2!B31,Feuil2!E32,Feuil2!E33)</f>
        <v>0</v>
      </c>
      <c r="E11" s="57">
        <f>IF(C11&lt;Feuil2!C31,Feuil2!F32,Feuil2!F33)</f>
        <v>0</v>
      </c>
    </row>
    <row r="12" spans="1:13">
      <c r="A12" s="34">
        <v>7</v>
      </c>
      <c r="B12" s="66"/>
      <c r="C12" s="67">
        <f>IF(B12&lt;Feuil2!$B$26,Feuil2!$C$24,Feuil2!$C$25)</f>
        <v>0.72222222222222221</v>
      </c>
      <c r="D12" s="57"/>
      <c r="E12" s="57"/>
    </row>
    <row r="13" spans="1:13">
      <c r="A13" s="34">
        <v>8</v>
      </c>
      <c r="B13" s="66"/>
      <c r="C13" s="67">
        <f>IF(B13&lt;Feuil2!$B$26,Feuil2!$C$24,Feuil2!$C$25)</f>
        <v>0.72222222222222221</v>
      </c>
      <c r="D13" s="57"/>
      <c r="E13" s="57"/>
    </row>
    <row r="14" spans="1:13">
      <c r="A14" s="34">
        <v>9</v>
      </c>
      <c r="B14" s="66"/>
      <c r="C14" s="67">
        <f>IF(B14&lt;Feuil2!$B$26,Feuil2!$C$24,Feuil2!$C$25)</f>
        <v>0.72222222222222221</v>
      </c>
      <c r="D14" s="57"/>
      <c r="E14" s="57"/>
    </row>
    <row r="15" spans="1:13">
      <c r="A15" s="34">
        <v>10</v>
      </c>
      <c r="B15" s="66"/>
      <c r="C15" s="67">
        <f>IF(B15&lt;Feuil2!$B$26,Feuil2!$C$24,Feuil2!$C$25)</f>
        <v>0.72222222222222221</v>
      </c>
      <c r="D15" s="57"/>
      <c r="E15" s="57"/>
    </row>
    <row r="16" spans="1:13">
      <c r="A16" s="34">
        <v>11</v>
      </c>
      <c r="B16" s="66"/>
      <c r="C16" s="67">
        <f>IF(B16&lt;Feuil2!$B$26,Feuil2!$C$24,Feuil2!$C$25)</f>
        <v>0.72222222222222221</v>
      </c>
      <c r="D16" s="57"/>
      <c r="E16" s="57"/>
    </row>
    <row r="17" spans="1:5">
      <c r="A17" s="34">
        <v>12</v>
      </c>
      <c r="B17" s="66"/>
      <c r="C17" s="67">
        <f>IF(B17&lt;Feuil2!$B$26,Feuil2!$C$24,Feuil2!$C$25)</f>
        <v>0.72222222222222221</v>
      </c>
      <c r="D17" s="57"/>
      <c r="E17" s="57"/>
    </row>
    <row r="18" spans="1:5">
      <c r="A18" s="34">
        <v>13</v>
      </c>
      <c r="B18" s="66"/>
      <c r="C18" s="67">
        <f>IF(B18&lt;Feuil2!$B$26,Feuil2!$C$24,Feuil2!$C$25)</f>
        <v>0.72222222222222221</v>
      </c>
      <c r="D18" s="57"/>
      <c r="E18" s="57"/>
    </row>
    <row r="19" spans="1:5">
      <c r="A19" s="34">
        <v>14</v>
      </c>
      <c r="B19" s="66"/>
      <c r="C19" s="67">
        <f>IF(B19&lt;Feuil2!$B$26,Feuil2!$C$24,Feuil2!$C$25)</f>
        <v>0.72222222222222221</v>
      </c>
      <c r="D19" s="57"/>
      <c r="E19" s="57"/>
    </row>
    <row r="20" spans="1:5">
      <c r="A20" s="34">
        <v>15</v>
      </c>
      <c r="B20" s="66"/>
      <c r="C20" s="67">
        <f>IF(B20&lt;Feuil2!$B$26,Feuil2!$C$24,Feuil2!$C$25)</f>
        <v>0.72222222222222221</v>
      </c>
      <c r="D20" s="57"/>
      <c r="E20" s="57"/>
    </row>
    <row r="21" spans="1:5">
      <c r="A21" s="34">
        <v>16</v>
      </c>
      <c r="B21" s="66"/>
      <c r="C21" s="67">
        <f>IF(B21&lt;Feuil2!$B$26,Feuil2!$C$24,Feuil2!$C$25)</f>
        <v>0.72222222222222221</v>
      </c>
      <c r="D21" s="57"/>
      <c r="E21" s="57"/>
    </row>
    <row r="22" spans="1:5">
      <c r="A22" s="34">
        <v>17</v>
      </c>
      <c r="B22" s="66"/>
      <c r="C22" s="67">
        <f>IF(B22&lt;Feuil2!$B$26,Feuil2!$C$24,Feuil2!$C$25)</f>
        <v>0.72222222222222221</v>
      </c>
      <c r="D22" s="57"/>
      <c r="E22" s="57"/>
    </row>
    <row r="23" spans="1:5">
      <c r="A23" s="34">
        <v>18</v>
      </c>
      <c r="B23" s="66"/>
      <c r="C23" s="67">
        <f>IF(B23&lt;Feuil2!$B$26,Feuil2!$C$24,Feuil2!$C$25)</f>
        <v>0.72222222222222221</v>
      </c>
      <c r="D23" s="57"/>
      <c r="E23" s="57"/>
    </row>
    <row r="24" spans="1:5">
      <c r="A24" s="34">
        <v>19</v>
      </c>
      <c r="B24" s="66"/>
      <c r="C24" s="67">
        <f>IF(B24&lt;Feuil2!$B$26,Feuil2!$C$24,Feuil2!$C$25)</f>
        <v>0.72222222222222221</v>
      </c>
      <c r="D24" s="57"/>
      <c r="E24" s="57"/>
    </row>
    <row r="25" spans="1:5">
      <c r="A25" s="34">
        <v>20</v>
      </c>
      <c r="B25" s="66"/>
      <c r="C25" s="67">
        <f>IF(B25&lt;Feuil2!$B$26,Feuil2!$C$24,Feuil2!$C$25)</f>
        <v>0.72222222222222221</v>
      </c>
      <c r="D25" s="57"/>
      <c r="E25" s="57"/>
    </row>
    <row r="26" spans="1:5">
      <c r="A26" s="34">
        <v>21</v>
      </c>
      <c r="B26" s="66"/>
      <c r="C26" s="67">
        <f>IF(B26&lt;Feuil2!$B$26,Feuil2!$C$24,Feuil2!$C$25)</f>
        <v>0.72222222222222221</v>
      </c>
      <c r="D26" s="57"/>
      <c r="E26" s="57"/>
    </row>
    <row r="27" spans="1:5">
      <c r="A27" s="34">
        <v>22</v>
      </c>
      <c r="B27" s="66"/>
      <c r="C27" s="67">
        <f>IF(B27&lt;Feuil2!$B$26,Feuil2!$C$24,Feuil2!$C$25)</f>
        <v>0.72222222222222221</v>
      </c>
      <c r="D27" s="57"/>
      <c r="E27" s="57"/>
    </row>
    <row r="28" spans="1:5">
      <c r="A28" s="34">
        <v>23</v>
      </c>
      <c r="B28" s="66"/>
      <c r="C28" s="67">
        <f>IF(B28&lt;Feuil2!$B$26,Feuil2!$C$24,Feuil2!$C$25)</f>
        <v>0.72222222222222221</v>
      </c>
      <c r="D28" s="57"/>
      <c r="E28" s="57"/>
    </row>
    <row r="29" spans="1:5">
      <c r="A29" s="34">
        <v>24</v>
      </c>
      <c r="B29" s="66"/>
      <c r="C29" s="67">
        <f>IF(B29&lt;Feuil2!$B$26,Feuil2!$C$24,Feuil2!$C$25)</f>
        <v>0.72222222222222221</v>
      </c>
      <c r="D29" s="57"/>
      <c r="E29" s="57"/>
    </row>
    <row r="30" spans="1:5">
      <c r="A30" s="34">
        <v>25</v>
      </c>
      <c r="B30" s="66"/>
      <c r="C30" s="67">
        <f>IF(B30&lt;Feuil2!$B$26,Feuil2!$C$24,Feuil2!$C$25)</f>
        <v>0.72222222222222221</v>
      </c>
      <c r="D30" s="57"/>
      <c r="E30" s="57"/>
    </row>
    <row r="31" spans="1:5">
      <c r="A31" s="34">
        <v>26</v>
      </c>
      <c r="B31" s="66"/>
      <c r="C31" s="67">
        <f>IF(B31&lt;Feuil2!$B$26,Feuil2!$C$24,Feuil2!$C$25)</f>
        <v>0.72222222222222221</v>
      </c>
      <c r="D31" s="57"/>
      <c r="E31" s="57"/>
    </row>
    <row r="32" spans="1:5">
      <c r="A32" s="34">
        <v>27</v>
      </c>
      <c r="B32" s="66"/>
      <c r="C32" s="67">
        <f>IF(B32&lt;Feuil2!$B$26,Feuil2!$C$24,Feuil2!$C$25)</f>
        <v>0.72222222222222221</v>
      </c>
      <c r="D32" s="57"/>
      <c r="E32" s="57"/>
    </row>
    <row r="33" spans="1:5">
      <c r="A33" s="34">
        <v>28</v>
      </c>
      <c r="B33" s="66"/>
      <c r="C33" s="67">
        <f>IF(B33&lt;Feuil2!$B$26,Feuil2!$C$24,Feuil2!$C$25)</f>
        <v>0.72222222222222221</v>
      </c>
      <c r="D33" s="57"/>
      <c r="E33" s="57"/>
    </row>
    <row r="34" spans="1:5">
      <c r="A34" s="34">
        <v>29</v>
      </c>
      <c r="B34" s="66"/>
      <c r="C34" s="67">
        <f>IF(B34&lt;Feuil2!$B$26,Feuil2!$C$24,Feuil2!$C$25)</f>
        <v>0.72222222222222221</v>
      </c>
      <c r="D34" s="57"/>
      <c r="E34" s="57"/>
    </row>
    <row r="35" spans="1:5">
      <c r="A35" s="34">
        <v>30</v>
      </c>
      <c r="B35" s="66"/>
      <c r="C35" s="67">
        <f>IF(B35&lt;Feuil2!$B$26,Feuil2!$C$24,Feuil2!$C$25)</f>
        <v>0.72222222222222221</v>
      </c>
      <c r="D35" s="57"/>
      <c r="E35" s="57"/>
    </row>
    <row r="36" spans="1:5">
      <c r="A36" s="34">
        <v>31</v>
      </c>
      <c r="B36" s="66"/>
      <c r="C36" s="67">
        <f>IF(B36&lt;Feuil2!$B$26,Feuil2!$C$24,Feuil2!$C$25)</f>
        <v>0.72222222222222221</v>
      </c>
      <c r="D36" s="57"/>
      <c r="E36" s="57"/>
    </row>
    <row r="37" spans="1:5">
      <c r="C37" s="59"/>
    </row>
    <row r="38" spans="1:5">
      <c r="C38" s="59"/>
    </row>
  </sheetData>
  <dataConsolidate/>
  <customSheetViews>
    <customSheetView guid="{402BB41E-B3A5-4E67-9243-2E8350423F59}">
      <pageMargins left="0.7" right="0.7" top="0.75" bottom="0.75" header="0.3" footer="0.3"/>
    </customSheetView>
    <customSheetView guid="{EDC6BE69-C0DE-4739-AB5D-72447A619305}">
      <pageMargins left="0.7" right="0.7" top="0.75" bottom="0.75" header="0.3" footer="0.3"/>
    </customSheetView>
  </customSheetViews>
  <mergeCells count="1">
    <mergeCell ref="D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D8" sqref="D8"/>
    </sheetView>
  </sheetViews>
  <sheetFormatPr baseColWidth="10" defaultRowHeight="16.5"/>
  <cols>
    <col min="1" max="1" width="25.7109375" customWidth="1"/>
    <col min="2" max="2" width="49.140625" bestFit="1" customWidth="1"/>
    <col min="3" max="3" width="26.140625" bestFit="1" customWidth="1"/>
    <col min="4" max="4" width="26.28515625" bestFit="1" customWidth="1"/>
    <col min="5" max="5" width="23" bestFit="1" customWidth="1"/>
    <col min="6" max="7" width="15.42578125" bestFit="1" customWidth="1"/>
    <col min="9" max="9" width="13.5703125" bestFit="1" customWidth="1"/>
  </cols>
  <sheetData>
    <row r="1" spans="1:10" ht="21">
      <c r="A1" s="36"/>
      <c r="B1" s="37"/>
      <c r="C1" s="37"/>
      <c r="D1" s="37"/>
      <c r="E1" s="37"/>
      <c r="F1" s="37"/>
      <c r="G1" s="37"/>
      <c r="H1" s="37"/>
      <c r="I1" s="36"/>
      <c r="J1" s="38"/>
    </row>
    <row r="2" spans="1:10" ht="21">
      <c r="A2" s="36"/>
      <c r="B2" s="37"/>
      <c r="C2" s="37"/>
      <c r="D2" s="37"/>
      <c r="E2" s="37"/>
      <c r="F2" s="37"/>
      <c r="G2" s="37"/>
      <c r="H2" s="37"/>
      <c r="I2" s="36"/>
      <c r="J2" s="38"/>
    </row>
    <row r="3" spans="1:10" ht="21">
      <c r="A3" s="48"/>
      <c r="B3" s="48"/>
      <c r="C3" s="48"/>
      <c r="D3" s="48"/>
      <c r="E3" s="48"/>
      <c r="F3" s="48"/>
      <c r="G3" s="48"/>
      <c r="H3" s="48"/>
      <c r="I3" s="48"/>
      <c r="J3" s="38"/>
    </row>
    <row r="4" spans="1:10" ht="21">
      <c r="A4" s="39"/>
      <c r="B4" s="37"/>
      <c r="C4" s="37"/>
      <c r="D4" s="43"/>
      <c r="E4" s="43"/>
      <c r="F4" s="43"/>
      <c r="G4" s="43"/>
      <c r="H4" s="43"/>
      <c r="I4" s="43"/>
      <c r="J4" s="38"/>
    </row>
    <row r="5" spans="1:10" ht="21">
      <c r="A5" s="39"/>
      <c r="B5" s="37"/>
      <c r="C5" s="37"/>
      <c r="D5" s="37"/>
      <c r="E5" s="37"/>
      <c r="F5" s="43"/>
      <c r="G5" s="43"/>
      <c r="H5" s="43"/>
      <c r="I5" s="43"/>
      <c r="J5" s="38"/>
    </row>
    <row r="6" spans="1:10" ht="21">
      <c r="A6" s="46"/>
      <c r="B6" s="37"/>
      <c r="C6" s="37"/>
      <c r="D6" s="40"/>
      <c r="E6" s="40"/>
      <c r="F6" s="37"/>
      <c r="G6" s="41"/>
      <c r="H6" s="42"/>
      <c r="I6" s="41"/>
      <c r="J6" s="38"/>
    </row>
    <row r="7" spans="1:10" ht="21">
      <c r="A7" s="46"/>
      <c r="B7" s="37"/>
      <c r="C7" s="37"/>
      <c r="D7" s="40"/>
      <c r="E7" s="40"/>
      <c r="F7" s="37"/>
      <c r="G7" s="41"/>
      <c r="H7" s="42"/>
      <c r="I7" s="41"/>
      <c r="J7" s="38"/>
    </row>
    <row r="8" spans="1:10" ht="21">
      <c r="A8" s="46"/>
      <c r="B8" s="37"/>
      <c r="C8" s="37"/>
      <c r="D8" s="40"/>
      <c r="E8" s="40"/>
      <c r="F8" s="37"/>
      <c r="G8" s="41"/>
      <c r="H8" s="42"/>
      <c r="I8" s="41"/>
      <c r="J8" s="38"/>
    </row>
    <row r="9" spans="1:10" ht="21">
      <c r="A9" s="46"/>
      <c r="B9" s="37"/>
      <c r="C9" s="37"/>
      <c r="D9" s="40"/>
      <c r="E9" s="40"/>
      <c r="F9" s="37"/>
      <c r="G9" s="41"/>
      <c r="H9" s="42"/>
      <c r="I9" s="41"/>
      <c r="J9" s="38"/>
    </row>
    <row r="10" spans="1:10" ht="21">
      <c r="A10" s="46"/>
      <c r="B10" s="37"/>
      <c r="C10" s="37"/>
      <c r="D10" s="40"/>
      <c r="E10" s="40"/>
      <c r="F10" s="37"/>
      <c r="G10" s="41"/>
      <c r="H10" s="42"/>
      <c r="I10" s="41"/>
      <c r="J10" s="38"/>
    </row>
    <row r="11" spans="1:10" ht="21">
      <c r="A11" s="47"/>
      <c r="B11" s="47"/>
      <c r="C11" s="47"/>
      <c r="D11" s="47"/>
      <c r="E11" s="47"/>
      <c r="F11" s="47"/>
      <c r="G11" s="41"/>
      <c r="H11" s="42"/>
      <c r="I11" s="41"/>
      <c r="J11" s="38"/>
    </row>
    <row r="12" spans="1:10" ht="21">
      <c r="A12" s="36"/>
      <c r="B12" s="37"/>
      <c r="C12" s="37"/>
      <c r="D12" s="37"/>
      <c r="E12" s="37"/>
      <c r="F12" s="37"/>
      <c r="G12" s="37"/>
      <c r="H12" s="37"/>
      <c r="I12" s="36"/>
      <c r="J12" s="38"/>
    </row>
    <row r="13" spans="1:10" ht="21">
      <c r="A13" s="36"/>
      <c r="B13" s="37"/>
      <c r="C13" s="37"/>
      <c r="D13" s="37"/>
      <c r="E13" s="37"/>
      <c r="F13" s="37"/>
      <c r="G13" s="37"/>
      <c r="H13" s="37"/>
      <c r="I13" s="36"/>
      <c r="J13" s="38"/>
    </row>
    <row r="14" spans="1:10" ht="21">
      <c r="A14" s="48"/>
      <c r="B14" s="48"/>
      <c r="C14" s="48"/>
      <c r="D14" s="48"/>
      <c r="E14" s="48"/>
      <c r="F14" s="48"/>
      <c r="G14" s="48"/>
      <c r="H14" s="48"/>
      <c r="I14" s="48"/>
      <c r="J14" s="38"/>
    </row>
    <row r="15" spans="1:10" ht="21">
      <c r="A15" s="36"/>
      <c r="B15" s="37"/>
      <c r="C15" s="37"/>
      <c r="D15" s="37"/>
      <c r="E15" s="37"/>
      <c r="F15" s="43"/>
      <c r="G15" s="43"/>
      <c r="H15" s="43"/>
      <c r="I15" s="43"/>
      <c r="J15" s="38"/>
    </row>
    <row r="16" spans="1:10" ht="21">
      <c r="A16" s="36"/>
      <c r="B16" s="37"/>
      <c r="C16" s="37"/>
      <c r="D16" s="37"/>
      <c r="E16" s="37"/>
      <c r="F16" s="43"/>
      <c r="G16" s="43"/>
      <c r="H16" s="43"/>
      <c r="I16" s="43"/>
      <c r="J16" s="38"/>
    </row>
    <row r="17" spans="1:10" ht="21">
      <c r="A17" s="39"/>
      <c r="B17" s="37"/>
      <c r="C17" s="37"/>
      <c r="D17" s="40"/>
      <c r="E17" s="40"/>
      <c r="F17" s="37"/>
      <c r="G17" s="41"/>
      <c r="H17" s="42"/>
      <c r="I17" s="41"/>
      <c r="J17" s="38"/>
    </row>
    <row r="18" spans="1:10" ht="21">
      <c r="A18" s="39"/>
      <c r="B18" s="37"/>
      <c r="C18" s="37"/>
      <c r="D18" s="40"/>
      <c r="E18" s="40"/>
      <c r="F18" s="37"/>
      <c r="G18" s="41"/>
      <c r="H18" s="42"/>
      <c r="I18" s="41"/>
      <c r="J18" s="38"/>
    </row>
    <row r="19" spans="1:10" ht="21">
      <c r="A19" s="39"/>
      <c r="B19" s="37"/>
      <c r="C19" s="37"/>
      <c r="D19" s="37"/>
      <c r="E19" s="40"/>
      <c r="F19" s="37"/>
      <c r="G19" s="41"/>
      <c r="H19" s="42"/>
      <c r="I19" s="41"/>
      <c r="J19" s="38"/>
    </row>
    <row r="20" spans="1:10" ht="21">
      <c r="A20" s="39"/>
      <c r="B20" s="37"/>
      <c r="C20" s="37"/>
      <c r="D20" s="40"/>
      <c r="E20" s="40"/>
      <c r="F20" s="37"/>
      <c r="G20" s="41"/>
      <c r="H20" s="42"/>
      <c r="I20" s="41"/>
      <c r="J20" s="38"/>
    </row>
    <row r="21" spans="1:10" ht="21">
      <c r="A21" s="47"/>
      <c r="B21" s="47"/>
      <c r="C21" s="47"/>
      <c r="D21" s="47"/>
      <c r="E21" s="47"/>
      <c r="F21" s="47"/>
      <c r="G21" s="41"/>
      <c r="H21" s="42"/>
      <c r="I21" s="41"/>
      <c r="J21" s="38"/>
    </row>
    <row r="22" spans="1:10" ht="21">
      <c r="A22" s="36"/>
      <c r="B22" s="37"/>
      <c r="C22" s="37"/>
      <c r="D22" s="37"/>
      <c r="E22" s="37"/>
      <c r="F22" s="37"/>
      <c r="G22" s="37"/>
      <c r="H22" s="37"/>
      <c r="I22" s="36"/>
      <c r="J22" s="38"/>
    </row>
    <row r="23" spans="1:10" ht="21">
      <c r="A23" s="36"/>
      <c r="B23" s="37"/>
      <c r="C23" s="37"/>
      <c r="D23" s="37"/>
      <c r="E23" s="37"/>
      <c r="F23" s="37"/>
      <c r="G23" s="37"/>
      <c r="H23" s="37"/>
      <c r="I23" s="36"/>
      <c r="J23" s="38"/>
    </row>
    <row r="24" spans="1:10" ht="21">
      <c r="A24" s="36"/>
      <c r="B24" s="37"/>
      <c r="C24" s="37"/>
      <c r="D24" s="37"/>
      <c r="E24" s="37"/>
      <c r="F24" s="37"/>
      <c r="G24" s="37"/>
      <c r="H24" s="37"/>
      <c r="I24" s="36"/>
      <c r="J24" s="38"/>
    </row>
    <row r="25" spans="1:10" ht="21">
      <c r="A25" s="36"/>
      <c r="B25" s="37"/>
      <c r="C25" s="37"/>
      <c r="D25" s="37"/>
      <c r="E25" s="37"/>
      <c r="F25" s="37"/>
      <c r="G25" s="37"/>
      <c r="H25" s="37"/>
      <c r="I25" s="36"/>
      <c r="J25" s="38"/>
    </row>
    <row r="26" spans="1:10" ht="21">
      <c r="A26" s="48"/>
      <c r="B26" s="48"/>
      <c r="C26" s="48"/>
      <c r="D26" s="48"/>
      <c r="E26" s="48"/>
      <c r="F26" s="48"/>
      <c r="G26" s="48"/>
      <c r="H26" s="48"/>
      <c r="I26" s="48"/>
      <c r="J26" s="38"/>
    </row>
    <row r="27" spans="1:10" ht="21">
      <c r="A27" s="36"/>
      <c r="B27" s="37"/>
      <c r="C27" s="37"/>
      <c r="D27" s="37"/>
      <c r="E27" s="37"/>
      <c r="F27" s="43"/>
      <c r="G27" s="43"/>
      <c r="H27" s="43"/>
      <c r="I27" s="43"/>
      <c r="J27" s="38"/>
    </row>
    <row r="28" spans="1:10" ht="21">
      <c r="A28" s="36"/>
      <c r="B28" s="37"/>
      <c r="C28" s="37"/>
      <c r="D28" s="37"/>
      <c r="E28" s="37"/>
      <c r="F28" s="43"/>
      <c r="G28" s="43"/>
      <c r="H28" s="43"/>
      <c r="I28" s="43"/>
      <c r="J28" s="38"/>
    </row>
    <row r="29" spans="1:10" ht="21">
      <c r="A29" s="49"/>
      <c r="B29" s="37"/>
      <c r="C29" s="37"/>
      <c r="D29" s="40"/>
      <c r="E29" s="40"/>
      <c r="F29" s="37"/>
      <c r="G29" s="41"/>
      <c r="H29" s="42"/>
      <c r="I29" s="41"/>
      <c r="J29" s="38"/>
    </row>
    <row r="30" spans="1:10" ht="21">
      <c r="A30" s="49"/>
      <c r="B30" s="37"/>
      <c r="C30" s="37"/>
      <c r="D30" s="40"/>
      <c r="E30" s="40"/>
      <c r="F30" s="37"/>
      <c r="G30" s="41"/>
      <c r="H30" s="42"/>
      <c r="I30" s="41"/>
      <c r="J30" s="38"/>
    </row>
    <row r="31" spans="1:10" ht="21">
      <c r="A31" s="49"/>
      <c r="B31" s="37"/>
      <c r="C31" s="37"/>
      <c r="D31" s="40"/>
      <c r="E31" s="40"/>
      <c r="F31" s="37"/>
      <c r="G31" s="41"/>
      <c r="H31" s="42"/>
      <c r="I31" s="41"/>
      <c r="J31" s="38"/>
    </row>
    <row r="32" spans="1:10" ht="21">
      <c r="A32" s="47"/>
      <c r="B32" s="47"/>
      <c r="C32" s="47"/>
      <c r="D32" s="47"/>
      <c r="E32" s="47"/>
      <c r="F32" s="47"/>
      <c r="G32" s="41"/>
      <c r="H32" s="42"/>
      <c r="I32" s="41"/>
      <c r="J32" s="38"/>
    </row>
    <row r="33" spans="1:10" ht="21">
      <c r="A33" s="36"/>
      <c r="B33" s="37"/>
      <c r="C33" s="37"/>
      <c r="D33" s="37"/>
      <c r="E33" s="37"/>
      <c r="F33" s="37"/>
      <c r="G33" s="37"/>
      <c r="H33" s="37"/>
      <c r="I33" s="36"/>
      <c r="J33" s="38"/>
    </row>
    <row r="34" spans="1:10" ht="21">
      <c r="A34" s="36"/>
      <c r="B34" s="37"/>
      <c r="C34" s="37"/>
      <c r="D34" s="37"/>
      <c r="E34" s="37"/>
      <c r="F34" s="37"/>
      <c r="G34" s="37"/>
      <c r="H34" s="37"/>
      <c r="I34" s="36"/>
      <c r="J34" s="38"/>
    </row>
    <row r="35" spans="1:10" ht="21">
      <c r="A35" s="36"/>
      <c r="B35" s="37"/>
      <c r="C35" s="37"/>
      <c r="D35" s="37"/>
      <c r="E35" s="37"/>
      <c r="F35" s="37"/>
      <c r="G35" s="37"/>
      <c r="H35" s="37"/>
      <c r="I35" s="36"/>
      <c r="J35" s="38"/>
    </row>
    <row r="36" spans="1:10" ht="21">
      <c r="A36" s="36"/>
      <c r="B36" s="37"/>
      <c r="C36" s="37"/>
      <c r="D36" s="37"/>
      <c r="E36" s="43"/>
      <c r="F36" s="37"/>
      <c r="G36" s="37"/>
      <c r="H36" s="37"/>
      <c r="I36" s="36"/>
      <c r="J36" s="38"/>
    </row>
    <row r="37" spans="1:10" ht="21">
      <c r="A37" s="36"/>
      <c r="B37" s="37"/>
      <c r="C37" s="41"/>
      <c r="D37" s="40"/>
      <c r="E37" s="41"/>
      <c r="F37" s="41"/>
      <c r="G37" s="37"/>
      <c r="H37" s="37"/>
      <c r="I37" s="36"/>
      <c r="J37" s="38"/>
    </row>
    <row r="38" spans="1:10" ht="21">
      <c r="A38" s="44"/>
      <c r="B38" s="37"/>
      <c r="C38" s="42"/>
      <c r="D38" s="40"/>
      <c r="E38" s="41"/>
      <c r="F38" s="41"/>
      <c r="G38" s="45"/>
      <c r="H38" s="37"/>
      <c r="I38" s="36"/>
      <c r="J38" s="38"/>
    </row>
    <row r="39" spans="1:10" ht="21">
      <c r="A39" s="36"/>
      <c r="B39" s="37"/>
      <c r="C39" s="37"/>
      <c r="D39" s="37"/>
      <c r="E39" s="37"/>
      <c r="F39" s="37"/>
      <c r="G39" s="37"/>
      <c r="H39" s="37"/>
      <c r="I39" s="36"/>
      <c r="J39" s="38"/>
    </row>
    <row r="40" spans="1:10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>
      <c r="A42" s="38"/>
      <c r="B42" s="38"/>
      <c r="C42" s="38"/>
      <c r="D42" s="38"/>
      <c r="E42" s="38"/>
      <c r="F42" s="38"/>
      <c r="G42" s="38"/>
      <c r="H42" s="38"/>
      <c r="I42" s="38"/>
      <c r="J42" s="38"/>
    </row>
  </sheetData>
  <sheetProtection sheet="1" objects="1" scenarios="1"/>
  <customSheetViews>
    <customSheetView guid="{402BB41E-B3A5-4E67-9243-2E8350423F59}" topLeftCell="A10">
      <selection activeCell="F5" sqref="F5:G5"/>
      <pageMargins left="0.7" right="0.7" top="0.75" bottom="0.75" header="0.3" footer="0.3"/>
    </customSheetView>
    <customSheetView guid="{EDC6BE69-C0DE-4739-AB5D-72447A619305}" topLeftCell="A10">
      <selection activeCell="F5" sqref="F5:G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>
    <row r="1" spans="1:1">
      <c r="A1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Feuil1</vt:lpstr>
      <vt:lpstr>Feuil2</vt:lpstr>
      <vt:lpstr>septembre</vt:lpstr>
      <vt:lpstr>octobre</vt:lpstr>
      <vt:lpstr>novembre</vt:lpstr>
      <vt:lpstr>decembre</vt:lpstr>
      <vt:lpstr>janvier</vt:lpstr>
      <vt:lpstr>fevrier</vt:lpstr>
      <vt:lpstr>mars</vt:lpstr>
      <vt:lpstr>avril</vt:lpstr>
      <vt:lpstr>mai</vt:lpstr>
      <vt:lpstr>juin</vt:lpstr>
      <vt:lpstr>juillet</vt:lpstr>
    </vt:vector>
  </TitlesOfParts>
  <Company>Métropole Nice Côte d'Azur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N129987</dc:creator>
  <cp:lastModifiedBy>N129987</cp:lastModifiedBy>
  <cp:lastPrinted>2018-10-02T13:39:35Z</cp:lastPrinted>
  <dcterms:created xsi:type="dcterms:W3CDTF">2018-04-05T12:27:27Z</dcterms:created>
  <dcterms:modified xsi:type="dcterms:W3CDTF">2018-10-02T13:39:56Z</dcterms:modified>
</cp:coreProperties>
</file>