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defaultThemeVersion="124226"/>
  <bookViews>
    <workbookView xWindow="360" yWindow="360" windowWidth="23250" windowHeight="12300"/>
  </bookViews>
  <sheets>
    <sheet name="Feuil1" sheetId="1" r:id="rId1"/>
    <sheet name="Feuil2" sheetId="2" state="hidden" r:id="rId2"/>
    <sheet name="Feuil3" sheetId="3" state="hidden" r:id="rId3"/>
  </sheets>
  <calcPr calcId="125725"/>
</workbook>
</file>

<file path=xl/calcChain.xml><?xml version="1.0" encoding="utf-8"?>
<calcChain xmlns="http://schemas.openxmlformats.org/spreadsheetml/2006/main">
  <c r="F21" i="1"/>
  <c r="F22"/>
  <c r="F20"/>
  <c r="E60"/>
  <c r="H60" s="1"/>
  <c r="E59"/>
  <c r="H59" s="1"/>
  <c r="E57"/>
  <c r="H57" s="1"/>
  <c r="E56"/>
  <c r="H56" s="1"/>
  <c r="E54"/>
  <c r="H54" s="1"/>
  <c r="E53"/>
  <c r="H53" s="1"/>
  <c r="E58"/>
  <c r="H58" s="1"/>
  <c r="E55"/>
  <c r="H55" s="1"/>
  <c r="E52"/>
  <c r="E37" l="1"/>
  <c r="H37" s="1"/>
  <c r="E38"/>
  <c r="H38" s="1"/>
  <c r="E39"/>
  <c r="E40"/>
  <c r="E41"/>
  <c r="H41" s="1"/>
  <c r="E42"/>
  <c r="H42" s="1"/>
  <c r="E43"/>
  <c r="H43" s="1"/>
  <c r="E44"/>
  <c r="E45"/>
  <c r="H45" s="1"/>
  <c r="E34"/>
  <c r="H34" s="1"/>
  <c r="F19"/>
  <c r="F18"/>
  <c r="H52"/>
  <c r="H61" s="1"/>
  <c r="H44"/>
  <c r="H40"/>
  <c r="H39"/>
  <c r="E36"/>
  <c r="H36" s="1"/>
  <c r="E35"/>
  <c r="H35" s="1"/>
  <c r="F25" i="2"/>
  <c r="F24"/>
  <c r="F23"/>
  <c r="E17" i="1" s="1"/>
  <c r="F17" s="1"/>
  <c r="F22" i="2"/>
  <c r="E16" i="1" s="1"/>
  <c r="F16" s="1"/>
  <c r="F21" i="2"/>
  <c r="E15" i="1" s="1"/>
  <c r="F15" s="1"/>
  <c r="F20" i="2"/>
  <c r="F19"/>
  <c r="F18"/>
  <c r="F17"/>
  <c r="F14"/>
  <c r="E14" i="1" s="1"/>
  <c r="F14" s="1"/>
  <c r="F12" i="2"/>
  <c r="F11"/>
  <c r="F10"/>
  <c r="F9"/>
  <c r="H2"/>
  <c r="E13" i="1"/>
  <c r="F13" s="1"/>
  <c r="E12"/>
  <c r="F12" s="1"/>
  <c r="E11"/>
  <c r="F11" s="1"/>
  <c r="E10"/>
  <c r="F10" s="1"/>
  <c r="F23" l="1"/>
  <c r="C27" s="1"/>
  <c r="H46"/>
  <c r="D65" s="1"/>
  <c r="E27" l="1"/>
  <c r="B65"/>
  <c r="F65" s="1"/>
  <c r="F24"/>
</calcChain>
</file>

<file path=xl/sharedStrings.xml><?xml version="1.0" encoding="utf-8"?>
<sst xmlns="http://schemas.openxmlformats.org/spreadsheetml/2006/main" count="81" uniqueCount="68">
  <si>
    <t>NOM:</t>
  </si>
  <si>
    <t xml:space="preserve">  </t>
  </si>
  <si>
    <t>GRADE:</t>
  </si>
  <si>
    <t>PRENOM:</t>
  </si>
  <si>
    <t>ECOLE:</t>
  </si>
  <si>
    <t>Mettre 1 dans la case colorée orange</t>
  </si>
  <si>
    <t>140 JOURS</t>
  </si>
  <si>
    <t>7 jours</t>
  </si>
  <si>
    <t>8 jours</t>
  </si>
  <si>
    <t>9 jours</t>
  </si>
  <si>
    <t>mercredi</t>
  </si>
  <si>
    <t>jours travailler</t>
  </si>
  <si>
    <t>nb classe</t>
  </si>
  <si>
    <t>nombre de jour</t>
  </si>
  <si>
    <t xml:space="preserve">gardienne </t>
  </si>
  <si>
    <t>vacances</t>
  </si>
  <si>
    <t>maternelle</t>
  </si>
  <si>
    <t>primaire</t>
  </si>
  <si>
    <t>referente cantine</t>
  </si>
  <si>
    <t>referente produit entretien</t>
  </si>
  <si>
    <t>fete des meres</t>
  </si>
  <si>
    <t>don du sang</t>
  </si>
  <si>
    <t>noel mardi gras</t>
  </si>
  <si>
    <t>journée du maire</t>
  </si>
  <si>
    <t>jours fractionnement</t>
  </si>
  <si>
    <t>gardienne non logé</t>
  </si>
  <si>
    <t>samedi temps scolaire</t>
  </si>
  <si>
    <t>samedi hors temps scolaire</t>
  </si>
  <si>
    <t>du 8/07/ au 26/07</t>
  </si>
  <si>
    <t>du 29/07 au 9/08</t>
  </si>
  <si>
    <t>du 12/08 au 23/08</t>
  </si>
  <si>
    <t>plus les samedis</t>
  </si>
  <si>
    <t>Qualité d'affectation</t>
  </si>
  <si>
    <t>Gardienne logée</t>
  </si>
  <si>
    <t>HEURES HORS TEMPS SCOLAIRE</t>
  </si>
  <si>
    <t>SOLDES DES HEURES A EFFECTUER</t>
  </si>
  <si>
    <t>NOMBRE D'HEURES ANNUELLES</t>
  </si>
  <si>
    <t>TEMPS COMPLET</t>
  </si>
  <si>
    <t xml:space="preserve">GARDIENNE LOGÉE </t>
  </si>
  <si>
    <t>FEUILLE POUR LE CALCUL DES HEURES 2018/2019</t>
  </si>
  <si>
    <t>Temps plein (35h)</t>
  </si>
  <si>
    <t>Grands ménages</t>
  </si>
  <si>
    <t xml:space="preserve">Référente de produit </t>
  </si>
  <si>
    <t xml:space="preserve">Mercredi </t>
  </si>
  <si>
    <t>Samedi temps scolaire</t>
  </si>
  <si>
    <t>Don du sang (2)</t>
  </si>
  <si>
    <t>Noël + mardi gras</t>
  </si>
  <si>
    <t>Journée du maire</t>
  </si>
  <si>
    <t>Jours fractionnement (2)</t>
  </si>
  <si>
    <r>
      <t xml:space="preserve">Fête des mères </t>
    </r>
    <r>
      <rPr>
        <b/>
        <sz val="16"/>
        <color rgb="FFFF0000"/>
        <rFont val="Calibri"/>
        <family val="2"/>
        <scheme val="minor"/>
      </rPr>
      <t>*</t>
    </r>
  </si>
  <si>
    <t>Périodes</t>
  </si>
  <si>
    <t xml:space="preserve">Nombres de jours </t>
  </si>
  <si>
    <t>Nombres d'heures</t>
  </si>
  <si>
    <t xml:space="preserve">Gardienne logée          (4h / jour) </t>
  </si>
  <si>
    <t>CHOIX</t>
  </si>
  <si>
    <t>Petites vacances</t>
  </si>
  <si>
    <t>Grandes vacances</t>
  </si>
  <si>
    <t>Nombres d'heures effectuées petites vacances</t>
  </si>
  <si>
    <t xml:space="preserve">Gardienne logée   (4h / jour) </t>
  </si>
  <si>
    <t>Nombres d'heures effectuées grandes vacances</t>
  </si>
  <si>
    <t>TEMPS EFFECTUE SUR LE TEMPS SCOLAIRE</t>
  </si>
  <si>
    <t>TOTAL HEURES EFFECTUEES TEMPS SCOLAIRE</t>
  </si>
  <si>
    <t>SOLDES HEURES A EFFECTUER HORS TEMPS SCOLAIRE</t>
  </si>
  <si>
    <t>*Ne pointe 1, que si tu ne prend pas la fête des mères pendant le temps scolaire</t>
  </si>
  <si>
    <t>Toussaint du 22/10/18 au 2/11/18</t>
  </si>
  <si>
    <t>Noël du 24/12/18 au 4/01/18</t>
  </si>
  <si>
    <t>Hiver du 11/02/19 au 18/02/19</t>
  </si>
  <si>
    <t>Printemps du 8/04/19 au 19/04/19</t>
  </si>
</sst>
</file>

<file path=xl/styles.xml><?xml version="1.0" encoding="utf-8"?>
<styleSheet xmlns="http://schemas.openxmlformats.org/spreadsheetml/2006/main">
  <numFmts count="3">
    <numFmt numFmtId="164" formatCode="[h]&quot;h&quot;mm"/>
    <numFmt numFmtId="165" formatCode="[h]:mm:ss;@"/>
    <numFmt numFmtId="166" formatCode="[$-F400]h:mm:ss\ AM/PM"/>
  </numFmts>
  <fonts count="10">
    <font>
      <sz val="11"/>
      <color theme="1"/>
      <name val="Arial Narrow"/>
      <family val="2"/>
    </font>
    <font>
      <sz val="3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6"/>
      <color theme="1"/>
      <name val="Arial Narrow"/>
      <family val="2"/>
    </font>
    <font>
      <b/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2"/>
      <color theme="1"/>
      <name val="Arial Narrow"/>
      <family val="2"/>
    </font>
    <font>
      <b/>
      <sz val="16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20" fontId="2" fillId="0" borderId="19" xfId="0" applyNumberFormat="1" applyFont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20" fontId="2" fillId="0" borderId="22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6" fontId="0" fillId="0" borderId="0" xfId="0" applyNumberFormat="1"/>
    <xf numFmtId="20" fontId="0" fillId="0" borderId="0" xfId="0" applyNumberFormat="1"/>
    <xf numFmtId="165" fontId="0" fillId="0" borderId="0" xfId="0" applyNumberFormat="1"/>
    <xf numFmtId="20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6" fontId="0" fillId="0" borderId="0" xfId="0" applyNumberFormat="1"/>
    <xf numFmtId="21" fontId="0" fillId="0" borderId="0" xfId="0" applyNumberFormat="1"/>
    <xf numFmtId="164" fontId="2" fillId="0" borderId="28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46" fontId="2" fillId="0" borderId="0" xfId="0" applyNumberFormat="1" applyFont="1"/>
    <xf numFmtId="164" fontId="2" fillId="0" borderId="19" xfId="0" applyNumberFormat="1" applyFont="1" applyBorder="1" applyAlignment="1" applyProtection="1">
      <alignment horizontal="center" vertical="center"/>
    </xf>
    <xf numFmtId="164" fontId="2" fillId="0" borderId="24" xfId="0" applyNumberFormat="1" applyFont="1" applyBorder="1" applyAlignment="1" applyProtection="1">
      <alignment horizontal="center" vertical="center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20" fontId="2" fillId="0" borderId="16" xfId="0" applyNumberFormat="1" applyFont="1" applyBorder="1" applyAlignment="1">
      <alignment horizontal="center" vertical="center"/>
    </xf>
    <xf numFmtId="0" fontId="4" fillId="3" borderId="16" xfId="0" applyFont="1" applyFill="1" applyBorder="1" applyAlignment="1" applyProtection="1">
      <alignment horizontal="center" vertical="center"/>
      <protection locked="0"/>
    </xf>
    <xf numFmtId="164" fontId="2" fillId="0" borderId="17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20" fontId="2" fillId="0" borderId="27" xfId="0" applyNumberFormat="1" applyFont="1" applyBorder="1" applyAlignment="1">
      <alignment horizontal="center" vertical="center"/>
    </xf>
    <xf numFmtId="0" fontId="4" fillId="3" borderId="27" xfId="0" applyFont="1" applyFill="1" applyBorder="1" applyAlignment="1" applyProtection="1">
      <alignment horizontal="center" vertical="center"/>
      <protection locked="0"/>
    </xf>
    <xf numFmtId="0" fontId="2" fillId="0" borderId="31" xfId="0" applyFont="1" applyBorder="1" applyAlignment="1">
      <alignment horizontal="left"/>
    </xf>
    <xf numFmtId="164" fontId="2" fillId="0" borderId="0" xfId="0" applyNumberFormat="1" applyFont="1" applyBorder="1" applyAlignment="1">
      <alignment horizontal="center" vertical="center"/>
    </xf>
    <xf numFmtId="164" fontId="2" fillId="5" borderId="25" xfId="0" applyNumberFormat="1" applyFont="1" applyFill="1" applyBorder="1" applyAlignment="1" applyProtection="1">
      <alignment horizontal="center" vertical="center"/>
    </xf>
    <xf numFmtId="164" fontId="2" fillId="5" borderId="20" xfId="0" applyNumberFormat="1" applyFont="1" applyFill="1" applyBorder="1" applyAlignment="1" applyProtection="1">
      <alignment horizontal="center" vertical="center"/>
    </xf>
    <xf numFmtId="164" fontId="2" fillId="5" borderId="39" xfId="0" applyNumberFormat="1" applyFont="1" applyFill="1" applyBorder="1" applyAlignment="1">
      <alignment horizontal="center" vertical="center"/>
    </xf>
    <xf numFmtId="46" fontId="2" fillId="0" borderId="0" xfId="0" applyNumberFormat="1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6" fillId="4" borderId="0" xfId="0" applyFont="1" applyFill="1" applyBorder="1" applyAlignment="1">
      <alignment vertical="center"/>
    </xf>
    <xf numFmtId="164" fontId="7" fillId="4" borderId="0" xfId="0" quotePrefix="1" applyNumberFormat="1" applyFont="1" applyFill="1" applyBorder="1" applyAlignment="1">
      <alignment vertical="center"/>
    </xf>
    <xf numFmtId="164" fontId="2" fillId="6" borderId="39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 applyProtection="1"/>
    <xf numFmtId="0" fontId="5" fillId="0" borderId="6" xfId="0" applyFont="1" applyBorder="1" applyAlignment="1" applyProtection="1"/>
    <xf numFmtId="0" fontId="5" fillId="0" borderId="11" xfId="0" applyFont="1" applyBorder="1" applyAlignment="1" applyProtection="1"/>
    <xf numFmtId="0" fontId="5" fillId="0" borderId="15" xfId="0" applyFont="1" applyBorder="1"/>
    <xf numFmtId="0" fontId="5" fillId="0" borderId="1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wrapText="1"/>
    </xf>
    <xf numFmtId="0" fontId="5" fillId="0" borderId="3" xfId="0" applyFont="1" applyBorder="1" applyAlignment="1" applyProtection="1">
      <alignment vertical="top"/>
    </xf>
    <xf numFmtId="0" fontId="5" fillId="0" borderId="8" xfId="0" applyFont="1" applyBorder="1" applyAlignment="1" applyProtection="1">
      <alignment vertical="top"/>
    </xf>
    <xf numFmtId="0" fontId="0" fillId="0" borderId="54" xfId="0" applyBorder="1"/>
    <xf numFmtId="0" fontId="2" fillId="2" borderId="16" xfId="0" applyFont="1" applyFill="1" applyBorder="1" applyAlignment="1" applyProtection="1">
      <protection locked="0"/>
    </xf>
    <xf numFmtId="0" fontId="2" fillId="2" borderId="19" xfId="0" applyFont="1" applyFill="1" applyBorder="1" applyAlignment="1" applyProtection="1">
      <protection locked="0"/>
    </xf>
    <xf numFmtId="164" fontId="2" fillId="9" borderId="37" xfId="0" applyNumberFormat="1" applyFont="1" applyFill="1" applyBorder="1" applyAlignment="1">
      <alignment horizontal="center" vertical="center"/>
    </xf>
    <xf numFmtId="164" fontId="2" fillId="9" borderId="20" xfId="0" applyNumberFormat="1" applyFont="1" applyFill="1" applyBorder="1" applyAlignment="1" applyProtection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2" fillId="3" borderId="56" xfId="0" applyFont="1" applyFill="1" applyBorder="1" applyAlignment="1" applyProtection="1">
      <alignment horizontal="center" vertical="center"/>
    </xf>
    <xf numFmtId="0" fontId="2" fillId="3" borderId="57" xfId="0" applyFont="1" applyFill="1" applyBorder="1" applyAlignment="1" applyProtection="1">
      <alignment horizontal="center" vertical="center"/>
    </xf>
    <xf numFmtId="0" fontId="2" fillId="3" borderId="58" xfId="0" applyFont="1" applyFill="1" applyBorder="1" applyAlignment="1" applyProtection="1">
      <alignment horizontal="center" vertical="center"/>
      <protection locked="0"/>
    </xf>
    <xf numFmtId="0" fontId="2" fillId="3" borderId="59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5" fillId="0" borderId="40" xfId="0" applyFont="1" applyBorder="1" applyAlignment="1">
      <alignment horizontal="center" vertical="center" textRotation="90" wrapText="1"/>
    </xf>
    <xf numFmtId="0" fontId="5" fillId="0" borderId="41" xfId="0" applyFont="1" applyBorder="1" applyAlignment="1">
      <alignment horizontal="center" vertical="center" textRotation="90" wrapText="1"/>
    </xf>
    <xf numFmtId="0" fontId="5" fillId="0" borderId="45" xfId="0" applyFont="1" applyBorder="1" applyAlignment="1">
      <alignment horizontal="center" vertical="center" textRotation="90" wrapText="1"/>
    </xf>
    <xf numFmtId="164" fontId="2" fillId="0" borderId="8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46" fontId="0" fillId="0" borderId="36" xfId="0" applyNumberFormat="1" applyBorder="1" applyAlignment="1">
      <alignment horizontal="center" vertical="center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2" fillId="2" borderId="4" xfId="0" applyFont="1" applyFill="1" applyBorder="1" applyAlignment="1" applyProtection="1">
      <alignment horizontal="center" vertical="top"/>
      <protection locked="0"/>
    </xf>
    <xf numFmtId="0" fontId="2" fillId="2" borderId="5" xfId="0" applyFont="1" applyFill="1" applyBorder="1" applyAlignment="1" applyProtection="1">
      <alignment horizontal="center" vertical="top"/>
      <protection locked="0"/>
    </xf>
    <xf numFmtId="0" fontId="2" fillId="2" borderId="8" xfId="0" applyFont="1" applyFill="1" applyBorder="1" applyAlignment="1" applyProtection="1">
      <alignment horizontal="center" vertical="top"/>
      <protection locked="0"/>
    </xf>
    <xf numFmtId="0" fontId="2" fillId="2" borderId="9" xfId="0" applyFont="1" applyFill="1" applyBorder="1" applyAlignment="1" applyProtection="1">
      <alignment horizontal="center" vertical="top"/>
      <protection locked="0"/>
    </xf>
    <xf numFmtId="0" fontId="2" fillId="2" borderId="10" xfId="0" applyFont="1" applyFill="1" applyBorder="1" applyAlignment="1" applyProtection="1">
      <alignment horizontal="center" vertical="top"/>
      <protection locked="0"/>
    </xf>
    <xf numFmtId="0" fontId="5" fillId="0" borderId="2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9" fillId="0" borderId="60" xfId="0" applyFont="1" applyBorder="1" applyAlignment="1">
      <alignment horizontal="left" vertical="center"/>
    </xf>
    <xf numFmtId="0" fontId="9" fillId="0" borderId="50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0" fillId="0" borderId="36" xfId="0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164" fontId="7" fillId="7" borderId="19" xfId="0" quotePrefix="1" applyNumberFormat="1" applyFont="1" applyFill="1" applyBorder="1" applyAlignment="1">
      <alignment horizontal="center" vertical="center"/>
    </xf>
    <xf numFmtId="164" fontId="7" fillId="7" borderId="27" xfId="0" quotePrefix="1" applyNumberFormat="1" applyFont="1" applyFill="1" applyBorder="1" applyAlignment="1">
      <alignment horizontal="center" vertical="center"/>
    </xf>
    <xf numFmtId="0" fontId="5" fillId="8" borderId="16" xfId="0" applyFont="1" applyFill="1" applyBorder="1" applyAlignment="1">
      <alignment horizontal="center" wrapText="1"/>
    </xf>
    <xf numFmtId="164" fontId="5" fillId="8" borderId="19" xfId="0" applyNumberFormat="1" applyFont="1" applyFill="1" applyBorder="1" applyAlignment="1">
      <alignment horizontal="center" vertical="center"/>
    </xf>
    <xf numFmtId="164" fontId="5" fillId="8" borderId="27" xfId="0" applyNumberFormat="1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164" fontId="5" fillId="0" borderId="19" xfId="0" applyNumberFormat="1" applyFont="1" applyBorder="1" applyAlignment="1">
      <alignment horizontal="center" vertical="center"/>
    </xf>
    <xf numFmtId="164" fontId="5" fillId="0" borderId="20" xfId="0" applyNumberFormat="1" applyFont="1" applyBorder="1" applyAlignment="1">
      <alignment horizontal="center" vertical="center"/>
    </xf>
    <xf numFmtId="164" fontId="5" fillId="0" borderId="27" xfId="0" applyNumberFormat="1" applyFont="1" applyBorder="1" applyAlignment="1">
      <alignment horizontal="center" vertical="center"/>
    </xf>
    <xf numFmtId="164" fontId="5" fillId="0" borderId="28" xfId="0" applyNumberFormat="1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/>
    </xf>
    <xf numFmtId="0" fontId="5" fillId="0" borderId="50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29" xfId="0" applyFont="1" applyBorder="1" applyAlignment="1">
      <alignment horizontal="center" wrapText="1"/>
    </xf>
    <xf numFmtId="0" fontId="5" fillId="0" borderId="42" xfId="0" applyFont="1" applyBorder="1" applyAlignment="1">
      <alignment horizontal="center" wrapText="1"/>
    </xf>
    <xf numFmtId="0" fontId="5" fillId="0" borderId="4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wrapText="1"/>
    </xf>
    <xf numFmtId="0" fontId="2" fillId="0" borderId="42" xfId="0" applyFont="1" applyBorder="1" applyAlignment="1">
      <alignment horizont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164" fontId="7" fillId="7" borderId="20" xfId="0" quotePrefix="1" applyNumberFormat="1" applyFont="1" applyFill="1" applyBorder="1" applyAlignment="1">
      <alignment horizontal="center" vertical="center"/>
    </xf>
    <xf numFmtId="164" fontId="7" fillId="7" borderId="28" xfId="0" quotePrefix="1" applyNumberFormat="1" applyFont="1" applyFill="1" applyBorder="1" applyAlignment="1">
      <alignment horizontal="center" vertical="center"/>
    </xf>
    <xf numFmtId="164" fontId="2" fillId="9" borderId="19" xfId="0" applyNumberFormat="1" applyFont="1" applyFill="1" applyBorder="1" applyAlignment="1">
      <alignment horizontal="center" vertical="center"/>
    </xf>
    <xf numFmtId="164" fontId="2" fillId="9" borderId="27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71"/>
  <sheetViews>
    <sheetView showZeros="0" tabSelected="1" topLeftCell="A43" workbookViewId="0">
      <selection activeCell="B41" sqref="B41:B42"/>
    </sheetView>
  </sheetViews>
  <sheetFormatPr baseColWidth="10" defaultRowHeight="16.5"/>
  <cols>
    <col min="1" max="1" width="48.7109375" bestFit="1" customWidth="1"/>
    <col min="2" max="2" width="49.140625" customWidth="1"/>
    <col min="3" max="3" width="25.5703125" customWidth="1"/>
    <col min="4" max="4" width="16" customWidth="1"/>
    <col min="5" max="5" width="17.5703125" customWidth="1"/>
    <col min="6" max="6" width="25.85546875" customWidth="1"/>
    <col min="7" max="7" width="15.7109375" customWidth="1"/>
    <col min="8" max="8" width="22" customWidth="1"/>
  </cols>
  <sheetData>
    <row r="2" spans="1:9" ht="27">
      <c r="A2" s="62" t="s">
        <v>38</v>
      </c>
      <c r="B2" s="62"/>
      <c r="C2" s="62"/>
      <c r="D2" s="62"/>
      <c r="E2" s="62"/>
      <c r="F2" s="62"/>
      <c r="G2" s="62"/>
      <c r="H2" s="62"/>
      <c r="I2" s="62"/>
    </row>
    <row r="3" spans="1:9" ht="46.5">
      <c r="A3" s="96" t="s">
        <v>39</v>
      </c>
      <c r="B3" s="97"/>
      <c r="C3" s="97"/>
      <c r="D3" s="97"/>
      <c r="E3" s="97"/>
      <c r="F3" s="97"/>
      <c r="G3" s="97"/>
      <c r="H3" s="97"/>
      <c r="I3" s="97"/>
    </row>
    <row r="4" spans="1:9" ht="21.75" thickBot="1">
      <c r="A4" s="1"/>
      <c r="B4" s="2"/>
      <c r="C4" s="2"/>
      <c r="D4" s="2"/>
      <c r="E4" s="2"/>
      <c r="F4" s="2"/>
      <c r="G4" s="2"/>
      <c r="H4" s="2"/>
      <c r="I4" s="2"/>
    </row>
    <row r="5" spans="1:9" ht="21">
      <c r="A5" s="47" t="s">
        <v>0</v>
      </c>
      <c r="B5" s="56" t="s">
        <v>1</v>
      </c>
      <c r="C5" s="53" t="s">
        <v>2</v>
      </c>
      <c r="D5" s="98"/>
      <c r="E5" s="99"/>
      <c r="F5" s="100"/>
      <c r="G5" s="2"/>
      <c r="H5" s="2"/>
      <c r="I5" s="2"/>
    </row>
    <row r="6" spans="1:9" ht="21">
      <c r="A6" s="48" t="s">
        <v>3</v>
      </c>
      <c r="B6" s="57"/>
      <c r="C6" s="54" t="s">
        <v>4</v>
      </c>
      <c r="D6" s="101"/>
      <c r="E6" s="102"/>
      <c r="F6" s="103"/>
      <c r="G6" s="2"/>
      <c r="H6" s="2"/>
      <c r="I6" s="2"/>
    </row>
    <row r="7" spans="1:9" ht="21.75" thickBot="1">
      <c r="A7" s="49" t="s">
        <v>32</v>
      </c>
      <c r="B7" s="125" t="s">
        <v>33</v>
      </c>
      <c r="C7" s="126"/>
      <c r="D7" s="126"/>
      <c r="E7" s="126"/>
      <c r="F7" s="127"/>
      <c r="G7" s="2"/>
      <c r="H7" s="2"/>
      <c r="I7" s="2"/>
    </row>
    <row r="8" spans="1:9" ht="21.75" thickBot="1">
      <c r="A8" s="46"/>
      <c r="B8" s="2"/>
      <c r="C8" s="2"/>
      <c r="D8" s="2"/>
      <c r="E8" s="2"/>
      <c r="F8" s="2"/>
      <c r="G8" s="2"/>
      <c r="H8" s="2"/>
      <c r="I8" s="2"/>
    </row>
    <row r="9" spans="1:9" ht="28.5">
      <c r="A9" s="50"/>
      <c r="B9" s="3"/>
      <c r="C9" s="3" t="s">
        <v>5</v>
      </c>
      <c r="D9" s="3"/>
      <c r="E9" s="3"/>
      <c r="F9" s="4" t="s">
        <v>6</v>
      </c>
      <c r="G9" s="2"/>
      <c r="H9" s="2"/>
      <c r="I9" s="2"/>
    </row>
    <row r="10" spans="1:9" ht="24.95" customHeight="1" thickBot="1">
      <c r="A10" s="51" t="s">
        <v>40</v>
      </c>
      <c r="B10" s="5">
        <v>0.39583333333333331</v>
      </c>
      <c r="C10" s="71">
        <v>1</v>
      </c>
      <c r="D10" s="72"/>
      <c r="E10" s="21">
        <f>B10*Feuil2!E2</f>
        <v>55.416666666666664</v>
      </c>
      <c r="F10" s="59">
        <f>C10*E10</f>
        <v>55.416666666666664</v>
      </c>
      <c r="G10" s="2"/>
      <c r="H10" s="2"/>
      <c r="I10" s="2"/>
    </row>
    <row r="11" spans="1:9" ht="24.95" customHeight="1" thickTop="1">
      <c r="A11" s="104" t="s">
        <v>41</v>
      </c>
      <c r="B11" s="8" t="s">
        <v>7</v>
      </c>
      <c r="C11" s="73"/>
      <c r="D11" s="74"/>
      <c r="E11" s="22">
        <f>(Feuil2!D9*Feuil2!E9)+Feuil2!F17+Feuil2!E18+Feuil2!F19</f>
        <v>3.4999999999999996</v>
      </c>
      <c r="F11" s="35">
        <f>C11*E11</f>
        <v>0</v>
      </c>
      <c r="G11" s="2"/>
      <c r="H11" s="2"/>
      <c r="I11" s="2"/>
    </row>
    <row r="12" spans="1:9" ht="24.95" customHeight="1">
      <c r="A12" s="105"/>
      <c r="B12" s="24" t="s">
        <v>8</v>
      </c>
      <c r="C12" s="75"/>
      <c r="D12" s="76"/>
      <c r="E12" s="21">
        <f>(Feuil2!D10*Feuil2!E10)+Feuil2!$F$17+Feuil2!$F$19+Feuil2!$F$18</f>
        <v>3.833333333333333</v>
      </c>
      <c r="F12" s="36">
        <f t="shared" ref="F12:F22" si="0">C12*E12</f>
        <v>0</v>
      </c>
      <c r="G12" s="2"/>
      <c r="H12" s="2"/>
      <c r="I12" s="2"/>
    </row>
    <row r="13" spans="1:9" ht="24.95" customHeight="1">
      <c r="A13" s="105"/>
      <c r="B13" s="24" t="s">
        <v>9</v>
      </c>
      <c r="C13" s="75"/>
      <c r="D13" s="76"/>
      <c r="E13" s="21">
        <f>(Feuil2!D11*Feuil2!E11)+Feuil2!$F$17+Feuil2!$F$19+Feuil2!$F$18</f>
        <v>4.166666666666667</v>
      </c>
      <c r="F13" s="36">
        <f t="shared" si="0"/>
        <v>0</v>
      </c>
      <c r="G13" s="2"/>
      <c r="H13" s="2"/>
      <c r="I13" s="2"/>
    </row>
    <row r="14" spans="1:9" ht="24.95" customHeight="1">
      <c r="A14" s="51" t="s">
        <v>42</v>
      </c>
      <c r="B14" s="5">
        <v>0.41666666666666669</v>
      </c>
      <c r="C14" s="75"/>
      <c r="D14" s="76"/>
      <c r="E14" s="21">
        <f>Feuil2!F14</f>
        <v>0.41666666666666669</v>
      </c>
      <c r="F14" s="36">
        <f t="shared" si="0"/>
        <v>0</v>
      </c>
      <c r="G14" s="2"/>
      <c r="H14" s="2"/>
      <c r="I14" s="2"/>
    </row>
    <row r="15" spans="1:9" ht="24.95" customHeight="1">
      <c r="A15" s="51" t="s">
        <v>43</v>
      </c>
      <c r="B15" s="5">
        <v>8.3333333333333329E-2</v>
      </c>
      <c r="C15" s="77">
        <v>1</v>
      </c>
      <c r="D15" s="78"/>
      <c r="E15" s="21">
        <f>Feuil2!F21</f>
        <v>2.833333333333333</v>
      </c>
      <c r="F15" s="36">
        <f t="shared" si="0"/>
        <v>2.833333333333333</v>
      </c>
      <c r="G15" s="2"/>
      <c r="H15" s="2"/>
      <c r="I15" s="2"/>
    </row>
    <row r="16" spans="1:9" ht="24.95" customHeight="1">
      <c r="A16" s="144" t="s">
        <v>44</v>
      </c>
      <c r="B16" s="5">
        <v>1.0416666666666666E-2</v>
      </c>
      <c r="C16" s="75"/>
      <c r="D16" s="76"/>
      <c r="E16" s="21">
        <f>Feuil2!F22</f>
        <v>0.35416666666666663</v>
      </c>
      <c r="F16" s="36">
        <f t="shared" si="0"/>
        <v>0</v>
      </c>
      <c r="G16" s="2"/>
      <c r="I16" s="2"/>
    </row>
    <row r="17" spans="1:9" ht="24.95" customHeight="1">
      <c r="A17" s="124"/>
      <c r="B17" s="5">
        <v>2.0833333333333332E-2</v>
      </c>
      <c r="C17" s="75"/>
      <c r="D17" s="76"/>
      <c r="E17" s="21">
        <f>Feuil2!F23</f>
        <v>0.70833333333333326</v>
      </c>
      <c r="F17" s="36">
        <f t="shared" si="0"/>
        <v>0</v>
      </c>
      <c r="G17" s="2"/>
      <c r="H17" s="2"/>
      <c r="I17" s="2"/>
    </row>
    <row r="18" spans="1:9" ht="24.95" customHeight="1">
      <c r="A18" s="51" t="s">
        <v>45</v>
      </c>
      <c r="B18" s="5">
        <v>0.19791666666666666</v>
      </c>
      <c r="C18" s="75"/>
      <c r="D18" s="76"/>
      <c r="E18" s="21">
        <v>0.39583333333333331</v>
      </c>
      <c r="F18" s="36">
        <f t="shared" si="0"/>
        <v>0</v>
      </c>
      <c r="G18" s="2"/>
      <c r="H18" s="2"/>
      <c r="I18" s="2"/>
    </row>
    <row r="19" spans="1:9" ht="24.95" customHeight="1">
      <c r="A19" s="51" t="s">
        <v>49</v>
      </c>
      <c r="B19" s="5">
        <v>0.39583333333333331</v>
      </c>
      <c r="C19" s="75"/>
      <c r="D19" s="76"/>
      <c r="E19" s="21">
        <v>0.39583333333333331</v>
      </c>
      <c r="F19" s="36">
        <f t="shared" si="0"/>
        <v>0</v>
      </c>
      <c r="G19" s="2"/>
      <c r="H19" s="2"/>
      <c r="I19" s="2"/>
    </row>
    <row r="20" spans="1:9" ht="24.95" customHeight="1">
      <c r="A20" s="51" t="s">
        <v>46</v>
      </c>
      <c r="B20" s="5">
        <v>0.14583333333333334</v>
      </c>
      <c r="C20" s="77">
        <v>1</v>
      </c>
      <c r="D20" s="78"/>
      <c r="E20" s="21">
        <v>0.29166666666666669</v>
      </c>
      <c r="F20" s="36">
        <f t="shared" si="0"/>
        <v>0.29166666666666669</v>
      </c>
      <c r="G20" s="2"/>
      <c r="H20" s="2"/>
      <c r="I20" s="2"/>
    </row>
    <row r="21" spans="1:9" ht="24.95" customHeight="1">
      <c r="A21" s="51" t="s">
        <v>47</v>
      </c>
      <c r="B21" s="5">
        <v>0.29166666666666669</v>
      </c>
      <c r="C21" s="77">
        <v>1</v>
      </c>
      <c r="D21" s="78"/>
      <c r="E21" s="21">
        <v>0.29166666666666669</v>
      </c>
      <c r="F21" s="36">
        <f t="shared" si="0"/>
        <v>0.29166666666666669</v>
      </c>
      <c r="G21" s="2"/>
      <c r="H21" s="2"/>
      <c r="I21" s="2"/>
    </row>
    <row r="22" spans="1:9" ht="24.95" customHeight="1">
      <c r="A22" s="51" t="s">
        <v>48</v>
      </c>
      <c r="B22" s="5">
        <v>0.29166666666666669</v>
      </c>
      <c r="C22" s="77">
        <v>1</v>
      </c>
      <c r="D22" s="78"/>
      <c r="E22" s="21">
        <v>0.58333333333333337</v>
      </c>
      <c r="F22" s="36">
        <f t="shared" si="0"/>
        <v>0.58333333333333337</v>
      </c>
      <c r="G22" s="2"/>
      <c r="H22" s="2"/>
      <c r="I22" s="2"/>
    </row>
    <row r="23" spans="1:9" ht="21.75" thickBot="1">
      <c r="A23" s="106" t="s">
        <v>63</v>
      </c>
      <c r="B23" s="107"/>
      <c r="C23" s="107"/>
      <c r="D23" s="107"/>
      <c r="E23" s="108"/>
      <c r="F23" s="37">
        <f>SUM(F11:F22)</f>
        <v>3.9999999999999996</v>
      </c>
      <c r="G23" s="2"/>
      <c r="H23" s="2"/>
      <c r="I23" s="2"/>
    </row>
    <row r="24" spans="1:9" ht="21.75" thickBot="1">
      <c r="A24" s="110" t="s">
        <v>61</v>
      </c>
      <c r="B24" s="111"/>
      <c r="C24" s="111"/>
      <c r="D24" s="111"/>
      <c r="E24" s="112"/>
      <c r="F24" s="58">
        <f>F10+F23</f>
        <v>59.416666666666664</v>
      </c>
      <c r="G24" s="2"/>
      <c r="H24" s="2"/>
      <c r="I24" s="2"/>
    </row>
    <row r="25" spans="1:9" ht="21.75" thickBot="1">
      <c r="A25" s="41"/>
      <c r="B25" s="2"/>
      <c r="C25" s="2"/>
      <c r="D25" s="2"/>
      <c r="E25" s="2"/>
      <c r="F25" s="2"/>
      <c r="G25" s="2"/>
      <c r="H25" s="2"/>
      <c r="I25" s="2"/>
    </row>
    <row r="26" spans="1:9" ht="53.25" customHeight="1">
      <c r="A26" s="63" t="s">
        <v>36</v>
      </c>
      <c r="B26" s="64"/>
      <c r="C26" s="142" t="s">
        <v>60</v>
      </c>
      <c r="D26" s="143"/>
      <c r="E26" s="136" t="s">
        <v>62</v>
      </c>
      <c r="F26" s="137"/>
      <c r="G26" s="43"/>
      <c r="H26" s="42"/>
    </row>
    <row r="27" spans="1:9" ht="21">
      <c r="A27" s="65" t="s">
        <v>37</v>
      </c>
      <c r="B27" s="120">
        <v>66.958333333333329</v>
      </c>
      <c r="C27" s="140">
        <f>F10+F23</f>
        <v>59.416666666666664</v>
      </c>
      <c r="D27" s="140"/>
      <c r="E27" s="113">
        <f>B27-C27</f>
        <v>7.5416666666666643</v>
      </c>
      <c r="F27" s="138"/>
      <c r="G27" s="44"/>
      <c r="H27" s="42"/>
    </row>
    <row r="28" spans="1:9" ht="21.75" thickBot="1">
      <c r="A28" s="66"/>
      <c r="B28" s="122"/>
      <c r="C28" s="141"/>
      <c r="D28" s="141"/>
      <c r="E28" s="114"/>
      <c r="F28" s="139"/>
      <c r="G28" s="44"/>
      <c r="H28" s="34"/>
    </row>
    <row r="29" spans="1:9" ht="21">
      <c r="A29" s="38"/>
      <c r="B29" s="39"/>
      <c r="C29" s="40"/>
      <c r="D29" s="34"/>
      <c r="E29" s="40"/>
      <c r="F29" s="40"/>
      <c r="G29" s="40"/>
    </row>
    <row r="30" spans="1:9" ht="18" customHeight="1"/>
    <row r="31" spans="1:9" ht="42" customHeight="1" thickBot="1">
      <c r="B31" s="52"/>
      <c r="C31" s="52"/>
      <c r="D31" s="52"/>
      <c r="E31" s="52"/>
      <c r="F31" s="52"/>
      <c r="G31" s="52"/>
      <c r="H31" s="52"/>
    </row>
    <row r="32" spans="1:9" ht="23.1" customHeight="1">
      <c r="A32" s="128"/>
      <c r="B32" s="130" t="s">
        <v>50</v>
      </c>
      <c r="C32" s="67" t="s">
        <v>51</v>
      </c>
      <c r="D32" s="132"/>
      <c r="E32" s="94" t="s">
        <v>52</v>
      </c>
      <c r="F32" s="95"/>
      <c r="G32" s="67" t="s">
        <v>54</v>
      </c>
      <c r="H32" s="68"/>
    </row>
    <row r="33" spans="1:9" ht="23.1" customHeight="1" thickBot="1">
      <c r="A33" s="129"/>
      <c r="B33" s="131"/>
      <c r="C33" s="69"/>
      <c r="D33" s="133"/>
      <c r="E33" s="60" t="s">
        <v>53</v>
      </c>
      <c r="F33" s="61"/>
      <c r="G33" s="69"/>
      <c r="H33" s="70"/>
    </row>
    <row r="34" spans="1:9" ht="24.95" customHeight="1">
      <c r="A34" s="79" t="s">
        <v>55</v>
      </c>
      <c r="B34" s="19" t="s">
        <v>64</v>
      </c>
      <c r="C34" s="26">
        <v>9</v>
      </c>
      <c r="D34" s="27">
        <v>0.16666666666666666</v>
      </c>
      <c r="E34" s="84">
        <f>C34*D34</f>
        <v>1.5</v>
      </c>
      <c r="F34" s="85"/>
      <c r="G34" s="28"/>
      <c r="H34" s="29">
        <f>SUM(E34*G34)</f>
        <v>0</v>
      </c>
      <c r="I34" s="90"/>
    </row>
    <row r="35" spans="1:9" ht="24.95" customHeight="1">
      <c r="A35" s="80"/>
      <c r="B35" s="86" t="s">
        <v>31</v>
      </c>
      <c r="C35" s="24">
        <v>2</v>
      </c>
      <c r="D35" s="5">
        <v>1.0416666666666666E-2</v>
      </c>
      <c r="E35" s="82">
        <f>D35*C35</f>
        <v>2.0833333333333332E-2</v>
      </c>
      <c r="F35" s="83"/>
      <c r="G35" s="23"/>
      <c r="H35" s="6">
        <f t="shared" ref="H35:H45" si="1">SUM(E35*G35)</f>
        <v>0</v>
      </c>
      <c r="I35" s="109"/>
    </row>
    <row r="36" spans="1:9" ht="24.95" customHeight="1" thickBot="1">
      <c r="A36" s="80"/>
      <c r="B36" s="87"/>
      <c r="C36" s="30">
        <v>2</v>
      </c>
      <c r="D36" s="31">
        <v>2.0833333333333332E-2</v>
      </c>
      <c r="E36" s="88">
        <f>D36*C36</f>
        <v>4.1666666666666664E-2</v>
      </c>
      <c r="F36" s="89"/>
      <c r="G36" s="32"/>
      <c r="H36" s="18">
        <f t="shared" si="1"/>
        <v>0</v>
      </c>
      <c r="I36" s="109"/>
    </row>
    <row r="37" spans="1:9" ht="24.95" customHeight="1">
      <c r="A37" s="80"/>
      <c r="B37" s="19" t="s">
        <v>65</v>
      </c>
      <c r="C37" s="26">
        <v>8</v>
      </c>
      <c r="D37" s="27">
        <v>0.16666666666666666</v>
      </c>
      <c r="E37" s="84">
        <f t="shared" ref="E37:E45" si="2">D37*C37</f>
        <v>1.3333333333333333</v>
      </c>
      <c r="F37" s="85"/>
      <c r="G37" s="28"/>
      <c r="H37" s="29">
        <f t="shared" si="1"/>
        <v>0</v>
      </c>
      <c r="I37" s="90"/>
    </row>
    <row r="38" spans="1:9" ht="24.95" customHeight="1">
      <c r="A38" s="80"/>
      <c r="B38" s="86" t="s">
        <v>31</v>
      </c>
      <c r="C38" s="24">
        <v>2</v>
      </c>
      <c r="D38" s="5">
        <v>1.0416666666666666E-2</v>
      </c>
      <c r="E38" s="82">
        <f t="shared" si="2"/>
        <v>2.0833333333333332E-2</v>
      </c>
      <c r="F38" s="83"/>
      <c r="G38" s="23"/>
      <c r="H38" s="6">
        <f t="shared" si="1"/>
        <v>0</v>
      </c>
      <c r="I38" s="109"/>
    </row>
    <row r="39" spans="1:9" ht="24.95" customHeight="1" thickBot="1">
      <c r="A39" s="80"/>
      <c r="B39" s="87"/>
      <c r="C39" s="30">
        <v>2</v>
      </c>
      <c r="D39" s="31">
        <v>2.0833333333333332E-2</v>
      </c>
      <c r="E39" s="88">
        <f t="shared" si="2"/>
        <v>4.1666666666666664E-2</v>
      </c>
      <c r="F39" s="89"/>
      <c r="G39" s="32"/>
      <c r="H39" s="18">
        <f t="shared" si="1"/>
        <v>0</v>
      </c>
      <c r="I39" s="109"/>
    </row>
    <row r="40" spans="1:9" ht="24.95" customHeight="1">
      <c r="A40" s="80"/>
      <c r="B40" s="19" t="s">
        <v>66</v>
      </c>
      <c r="C40" s="26">
        <v>6</v>
      </c>
      <c r="D40" s="27">
        <v>0.16666666666666666</v>
      </c>
      <c r="E40" s="84">
        <f t="shared" si="2"/>
        <v>1</v>
      </c>
      <c r="F40" s="85"/>
      <c r="G40" s="28"/>
      <c r="H40" s="29">
        <f t="shared" si="1"/>
        <v>0</v>
      </c>
      <c r="I40" s="90"/>
    </row>
    <row r="41" spans="1:9" ht="24.95" customHeight="1">
      <c r="A41" s="80"/>
      <c r="B41" s="86" t="s">
        <v>31</v>
      </c>
      <c r="C41" s="24">
        <v>2</v>
      </c>
      <c r="D41" s="5">
        <v>1.0416666666666666E-2</v>
      </c>
      <c r="E41" s="82">
        <f t="shared" si="2"/>
        <v>2.0833333333333332E-2</v>
      </c>
      <c r="F41" s="83"/>
      <c r="G41" s="23"/>
      <c r="H41" s="6">
        <f t="shared" si="1"/>
        <v>0</v>
      </c>
      <c r="I41" s="109"/>
    </row>
    <row r="42" spans="1:9" ht="24.95" customHeight="1" thickBot="1">
      <c r="A42" s="80"/>
      <c r="B42" s="87"/>
      <c r="C42" s="30">
        <v>2</v>
      </c>
      <c r="D42" s="31">
        <v>2.0833333333333332E-2</v>
      </c>
      <c r="E42" s="88">
        <f t="shared" si="2"/>
        <v>4.1666666666666664E-2</v>
      </c>
      <c r="F42" s="89"/>
      <c r="G42" s="32"/>
      <c r="H42" s="18">
        <f t="shared" si="1"/>
        <v>0</v>
      </c>
      <c r="I42" s="109"/>
    </row>
    <row r="43" spans="1:9" ht="24.95" customHeight="1">
      <c r="A43" s="80"/>
      <c r="B43" s="19" t="s">
        <v>67</v>
      </c>
      <c r="C43" s="26">
        <v>10</v>
      </c>
      <c r="D43" s="27">
        <v>0.16666666666666666</v>
      </c>
      <c r="E43" s="84">
        <f t="shared" si="2"/>
        <v>1.6666666666666665</v>
      </c>
      <c r="F43" s="85"/>
      <c r="G43" s="28"/>
      <c r="H43" s="29">
        <f t="shared" si="1"/>
        <v>0</v>
      </c>
      <c r="I43" s="90"/>
    </row>
    <row r="44" spans="1:9" ht="24.95" customHeight="1">
      <c r="A44" s="80"/>
      <c r="B44" s="86" t="s">
        <v>31</v>
      </c>
      <c r="C44" s="24">
        <v>2</v>
      </c>
      <c r="D44" s="5">
        <v>1.0416666666666666E-2</v>
      </c>
      <c r="E44" s="82">
        <f t="shared" si="2"/>
        <v>2.0833333333333332E-2</v>
      </c>
      <c r="F44" s="83"/>
      <c r="G44" s="23"/>
      <c r="H44" s="6">
        <f t="shared" si="1"/>
        <v>0</v>
      </c>
      <c r="I44" s="90"/>
    </row>
    <row r="45" spans="1:9" ht="24.95" customHeight="1" thickBot="1">
      <c r="A45" s="81"/>
      <c r="B45" s="87"/>
      <c r="C45" s="30">
        <v>2</v>
      </c>
      <c r="D45" s="31">
        <v>2.0833333333333332E-2</v>
      </c>
      <c r="E45" s="88">
        <f t="shared" si="2"/>
        <v>4.1666666666666664E-2</v>
      </c>
      <c r="F45" s="89"/>
      <c r="G45" s="32"/>
      <c r="H45" s="18">
        <f t="shared" si="1"/>
        <v>0</v>
      </c>
      <c r="I45" s="90"/>
    </row>
    <row r="46" spans="1:9" ht="21.75" thickBot="1">
      <c r="A46" s="91" t="s">
        <v>57</v>
      </c>
      <c r="B46" s="92"/>
      <c r="C46" s="92"/>
      <c r="D46" s="92"/>
      <c r="E46" s="92"/>
      <c r="F46" s="93"/>
      <c r="G46" s="33"/>
      <c r="H46" s="45">
        <f>SUM(H33:H43)</f>
        <v>0</v>
      </c>
    </row>
    <row r="49" spans="1:9" ht="21" customHeight="1" thickBot="1">
      <c r="B49" s="52"/>
      <c r="C49" s="52"/>
      <c r="D49" s="52"/>
      <c r="E49" s="52"/>
      <c r="F49" s="52"/>
      <c r="G49" s="52"/>
      <c r="H49" s="52"/>
    </row>
    <row r="50" spans="1:9" ht="23.1" customHeight="1">
      <c r="A50" s="134"/>
      <c r="B50" s="130" t="s">
        <v>50</v>
      </c>
      <c r="C50" s="67" t="s">
        <v>51</v>
      </c>
      <c r="D50" s="132"/>
      <c r="E50" s="94" t="s">
        <v>52</v>
      </c>
      <c r="F50" s="95"/>
      <c r="G50" s="67" t="s">
        <v>54</v>
      </c>
      <c r="H50" s="68"/>
    </row>
    <row r="51" spans="1:9" ht="23.1" customHeight="1" thickBot="1">
      <c r="A51" s="135"/>
      <c r="B51" s="131"/>
      <c r="C51" s="69"/>
      <c r="D51" s="133"/>
      <c r="E51" s="60" t="s">
        <v>58</v>
      </c>
      <c r="F51" s="61"/>
      <c r="G51" s="69"/>
      <c r="H51" s="70"/>
    </row>
    <row r="52" spans="1:9" ht="24.95" customHeight="1">
      <c r="A52" s="79" t="s">
        <v>56</v>
      </c>
      <c r="B52" s="19" t="s">
        <v>28</v>
      </c>
      <c r="C52" s="26">
        <v>15</v>
      </c>
      <c r="D52" s="26"/>
      <c r="E52" s="84">
        <f>C52*Feuil2!C8</f>
        <v>2.5</v>
      </c>
      <c r="F52" s="85"/>
      <c r="G52" s="28"/>
      <c r="H52" s="29">
        <f>SUM(E52*G52)</f>
        <v>0</v>
      </c>
      <c r="I52" s="90"/>
    </row>
    <row r="53" spans="1:9" ht="24.95" customHeight="1">
      <c r="A53" s="80"/>
      <c r="B53" s="86" t="s">
        <v>31</v>
      </c>
      <c r="C53" s="24">
        <v>3</v>
      </c>
      <c r="D53" s="5">
        <v>1.0416666666666666E-2</v>
      </c>
      <c r="E53" s="82">
        <f>Feuil2!B24*C53</f>
        <v>3.125E-2</v>
      </c>
      <c r="F53" s="83"/>
      <c r="G53" s="23"/>
      <c r="H53" s="6">
        <f t="shared" ref="H53:H60" si="3">SUM(E53*G53)</f>
        <v>0</v>
      </c>
      <c r="I53" s="109"/>
    </row>
    <row r="54" spans="1:9" ht="24.95" customHeight="1" thickBot="1">
      <c r="A54" s="80"/>
      <c r="B54" s="87"/>
      <c r="C54" s="30">
        <v>3</v>
      </c>
      <c r="D54" s="31">
        <v>2.0833333333333332E-2</v>
      </c>
      <c r="E54" s="88">
        <f>Feuil2!B25*C54</f>
        <v>6.25E-2</v>
      </c>
      <c r="F54" s="89"/>
      <c r="G54" s="32"/>
      <c r="H54" s="18">
        <f t="shared" si="3"/>
        <v>0</v>
      </c>
      <c r="I54" s="109"/>
    </row>
    <row r="55" spans="1:9" ht="24.95" customHeight="1">
      <c r="A55" s="80"/>
      <c r="B55" s="19" t="s">
        <v>29</v>
      </c>
      <c r="C55" s="26">
        <v>10</v>
      </c>
      <c r="D55" s="26"/>
      <c r="E55" s="84">
        <f>C55*Feuil2!C8</f>
        <v>1.6666666666666665</v>
      </c>
      <c r="F55" s="85"/>
      <c r="G55" s="28"/>
      <c r="H55" s="29">
        <f t="shared" si="3"/>
        <v>0</v>
      </c>
      <c r="I55" s="90"/>
    </row>
    <row r="56" spans="1:9" ht="24.95" customHeight="1">
      <c r="A56" s="80"/>
      <c r="B56" s="86" t="s">
        <v>31</v>
      </c>
      <c r="C56" s="24">
        <v>2</v>
      </c>
      <c r="D56" s="5">
        <v>1.0416666666666666E-2</v>
      </c>
      <c r="E56" s="82">
        <f>Feuil2!B24*C56</f>
        <v>2.0833333333333332E-2</v>
      </c>
      <c r="F56" s="83"/>
      <c r="G56" s="23"/>
      <c r="H56" s="6">
        <f t="shared" si="3"/>
        <v>0</v>
      </c>
      <c r="I56" s="90"/>
    </row>
    <row r="57" spans="1:9" ht="24.95" customHeight="1" thickBot="1">
      <c r="A57" s="80"/>
      <c r="B57" s="87"/>
      <c r="C57" s="30">
        <v>2</v>
      </c>
      <c r="D57" s="31">
        <v>2.0833333333333332E-2</v>
      </c>
      <c r="E57" s="88">
        <f>Feuil2!B25*C57</f>
        <v>4.1666666666666664E-2</v>
      </c>
      <c r="F57" s="89"/>
      <c r="G57" s="32"/>
      <c r="H57" s="18">
        <f t="shared" si="3"/>
        <v>0</v>
      </c>
      <c r="I57" s="90"/>
    </row>
    <row r="58" spans="1:9" ht="24.95" customHeight="1">
      <c r="A58" s="80"/>
      <c r="B58" s="19" t="s">
        <v>30</v>
      </c>
      <c r="C58" s="26">
        <v>9</v>
      </c>
      <c r="D58" s="26"/>
      <c r="E58" s="84">
        <f>C58*Feuil2!C8</f>
        <v>1.5</v>
      </c>
      <c r="F58" s="85"/>
      <c r="G58" s="28"/>
      <c r="H58" s="29">
        <f t="shared" si="3"/>
        <v>0</v>
      </c>
      <c r="I58" s="90"/>
    </row>
    <row r="59" spans="1:9" ht="24.95" customHeight="1">
      <c r="A59" s="80"/>
      <c r="B59" s="86" t="s">
        <v>31</v>
      </c>
      <c r="C59" s="9">
        <v>2</v>
      </c>
      <c r="D59" s="7">
        <v>1.0416666666666666E-2</v>
      </c>
      <c r="E59" s="82">
        <f>Feuil2!B24*C59</f>
        <v>2.0833333333333332E-2</v>
      </c>
      <c r="F59" s="83"/>
      <c r="G59" s="23"/>
      <c r="H59" s="6">
        <f t="shared" si="3"/>
        <v>0</v>
      </c>
      <c r="I59" s="90"/>
    </row>
    <row r="60" spans="1:9" ht="24.95" customHeight="1" thickBot="1">
      <c r="A60" s="81"/>
      <c r="B60" s="87"/>
      <c r="C60" s="30">
        <v>2</v>
      </c>
      <c r="D60" s="31">
        <v>2.0833333333333332E-2</v>
      </c>
      <c r="E60" s="88">
        <f>Feuil2!B25*C60</f>
        <v>4.1666666666666664E-2</v>
      </c>
      <c r="F60" s="89"/>
      <c r="G60" s="32"/>
      <c r="H60" s="18">
        <f t="shared" si="3"/>
        <v>0</v>
      </c>
      <c r="I60" s="90"/>
    </row>
    <row r="61" spans="1:9" ht="21.75" thickBot="1">
      <c r="A61" s="91" t="s">
        <v>59</v>
      </c>
      <c r="B61" s="92"/>
      <c r="C61" s="92"/>
      <c r="D61" s="92"/>
      <c r="E61" s="92"/>
      <c r="F61" s="93"/>
      <c r="G61" s="33"/>
      <c r="H61" s="45">
        <f>SUM(H51:H60)</f>
        <v>0</v>
      </c>
    </row>
    <row r="63" spans="1:9" ht="17.25" thickBot="1"/>
    <row r="64" spans="1:9" ht="47.25" customHeight="1" thickBot="1">
      <c r="A64" s="55"/>
      <c r="B64" s="145" t="s">
        <v>62</v>
      </c>
      <c r="C64" s="146"/>
      <c r="D64" s="115" t="s">
        <v>34</v>
      </c>
      <c r="E64" s="115"/>
      <c r="F64" s="118" t="s">
        <v>35</v>
      </c>
      <c r="G64" s="119"/>
    </row>
    <row r="65" spans="1:7" ht="21" customHeight="1">
      <c r="A65" s="124" t="s">
        <v>40</v>
      </c>
      <c r="B65" s="113">
        <f>B27-C27</f>
        <v>7.5416666666666643</v>
      </c>
      <c r="C65" s="113"/>
      <c r="D65" s="116">
        <f>H61+H46</f>
        <v>0</v>
      </c>
      <c r="E65" s="116"/>
      <c r="F65" s="120">
        <f>SUM(B65-D65)</f>
        <v>7.5416666666666643</v>
      </c>
      <c r="G65" s="121"/>
    </row>
    <row r="66" spans="1:7" ht="22.5" customHeight="1" thickBot="1">
      <c r="A66" s="66"/>
      <c r="B66" s="114"/>
      <c r="C66" s="114"/>
      <c r="D66" s="117"/>
      <c r="E66" s="117"/>
      <c r="F66" s="122"/>
      <c r="G66" s="123"/>
    </row>
    <row r="71" spans="1:7" ht="21">
      <c r="A71" s="20"/>
    </row>
  </sheetData>
  <sheetProtection password="DCD7" sheet="1" objects="1" scenarios="1"/>
  <mergeCells count="87">
    <mergeCell ref="A65:A66"/>
    <mergeCell ref="B7:F7"/>
    <mergeCell ref="A61:F61"/>
    <mergeCell ref="A32:A33"/>
    <mergeCell ref="B32:B33"/>
    <mergeCell ref="C32:D33"/>
    <mergeCell ref="C50:D51"/>
    <mergeCell ref="B50:B51"/>
    <mergeCell ref="A50:A51"/>
    <mergeCell ref="E26:F26"/>
    <mergeCell ref="E27:F28"/>
    <mergeCell ref="C27:D28"/>
    <mergeCell ref="C26:D26"/>
    <mergeCell ref="A16:A17"/>
    <mergeCell ref="B27:B28"/>
    <mergeCell ref="B64:C64"/>
    <mergeCell ref="B65:C66"/>
    <mergeCell ref="D64:E64"/>
    <mergeCell ref="D65:E66"/>
    <mergeCell ref="F64:G64"/>
    <mergeCell ref="F65:G66"/>
    <mergeCell ref="C22:D22"/>
    <mergeCell ref="A23:E23"/>
    <mergeCell ref="I43:I45"/>
    <mergeCell ref="I52:I54"/>
    <mergeCell ref="E32:F32"/>
    <mergeCell ref="B41:B42"/>
    <mergeCell ref="B44:B45"/>
    <mergeCell ref="I34:I36"/>
    <mergeCell ref="I37:I39"/>
    <mergeCell ref="I40:I42"/>
    <mergeCell ref="E38:F38"/>
    <mergeCell ref="B35:B36"/>
    <mergeCell ref="E34:F34"/>
    <mergeCell ref="E35:F35"/>
    <mergeCell ref="E36:F36"/>
    <mergeCell ref="A24:E24"/>
    <mergeCell ref="A3:I3"/>
    <mergeCell ref="D5:F5"/>
    <mergeCell ref="D6:F6"/>
    <mergeCell ref="A11:A13"/>
    <mergeCell ref="C21:D21"/>
    <mergeCell ref="C20:D20"/>
    <mergeCell ref="I55:I57"/>
    <mergeCell ref="I58:I60"/>
    <mergeCell ref="E59:F59"/>
    <mergeCell ref="E60:F60"/>
    <mergeCell ref="A46:F46"/>
    <mergeCell ref="B59:B60"/>
    <mergeCell ref="E50:F50"/>
    <mergeCell ref="E53:F53"/>
    <mergeCell ref="E54:F54"/>
    <mergeCell ref="E56:F56"/>
    <mergeCell ref="E57:F57"/>
    <mergeCell ref="E55:F55"/>
    <mergeCell ref="E58:F58"/>
    <mergeCell ref="B53:B54"/>
    <mergeCell ref="E51:F51"/>
    <mergeCell ref="E52:F52"/>
    <mergeCell ref="A34:A45"/>
    <mergeCell ref="A52:A60"/>
    <mergeCell ref="E41:F41"/>
    <mergeCell ref="E37:F37"/>
    <mergeCell ref="B56:B57"/>
    <mergeCell ref="E39:F39"/>
    <mergeCell ref="E40:F40"/>
    <mergeCell ref="E42:F42"/>
    <mergeCell ref="E43:F43"/>
    <mergeCell ref="E44:F44"/>
    <mergeCell ref="E45:F45"/>
    <mergeCell ref="B38:B39"/>
    <mergeCell ref="E33:F33"/>
    <mergeCell ref="A2:I2"/>
    <mergeCell ref="A26:B26"/>
    <mergeCell ref="A27:A28"/>
    <mergeCell ref="G50:H51"/>
    <mergeCell ref="G32:H33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</mergeCells>
  <printOptions horizontalCentered="1" verticalCentered="1"/>
  <pageMargins left="0" right="0" top="0.35433070866141736" bottom="0" header="0.31496062992125984" footer="0.31496062992125984"/>
  <pageSetup paperSize="8" scale="69" orientation="portrait" verticalDpi="0" r:id="rId1"/>
  <headerFooter>
    <oddHeader>&amp;C&amp;G</oddHeader>
  </headerFooter>
  <legacyDrawingHF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D13" sqref="D13"/>
    </sheetView>
  </sheetViews>
  <sheetFormatPr baseColWidth="10" defaultRowHeight="16.5"/>
  <cols>
    <col min="1" max="1" width="19.42578125" customWidth="1"/>
  </cols>
  <sheetData>
    <row r="1" spans="1:10">
      <c r="B1" s="10"/>
      <c r="C1" s="10"/>
      <c r="D1" s="10"/>
      <c r="E1" s="10" t="s">
        <v>11</v>
      </c>
      <c r="J1" s="11">
        <v>66.958333333333329</v>
      </c>
    </row>
    <row r="2" spans="1:10">
      <c r="B2" s="10"/>
      <c r="C2" s="10"/>
      <c r="D2" s="10"/>
      <c r="E2" s="10">
        <v>140</v>
      </c>
      <c r="G2" s="12">
        <v>0.39583333333333331</v>
      </c>
      <c r="H2" s="13">
        <f>E2*G2</f>
        <v>55.416666666666664</v>
      </c>
    </row>
    <row r="3" spans="1:10">
      <c r="B3" s="147" t="s">
        <v>12</v>
      </c>
      <c r="C3" s="147"/>
      <c r="D3" s="147" t="s">
        <v>13</v>
      </c>
      <c r="E3" s="147"/>
    </row>
    <row r="4" spans="1:10">
      <c r="B4" s="10"/>
      <c r="C4" s="10"/>
      <c r="D4" s="10"/>
      <c r="E4" s="10"/>
    </row>
    <row r="5" spans="1:10">
      <c r="A5" t="s">
        <v>14</v>
      </c>
      <c r="B5" s="10"/>
      <c r="C5" s="14"/>
      <c r="D5" s="10"/>
      <c r="E5" s="10"/>
    </row>
    <row r="6" spans="1:10">
      <c r="B6" s="10"/>
      <c r="C6" s="14"/>
      <c r="D6" s="10"/>
      <c r="E6" s="10"/>
    </row>
    <row r="7" spans="1:10">
      <c r="B7" s="10"/>
      <c r="C7" s="14"/>
      <c r="D7" s="10"/>
      <c r="E7" s="10"/>
    </row>
    <row r="8" spans="1:10">
      <c r="B8" s="10" t="s">
        <v>15</v>
      </c>
      <c r="C8" s="14">
        <v>0.16666666666666666</v>
      </c>
      <c r="D8" s="10"/>
      <c r="E8" s="10"/>
    </row>
    <row r="9" spans="1:10">
      <c r="A9" t="s">
        <v>16</v>
      </c>
      <c r="B9" s="10"/>
      <c r="C9" s="10"/>
      <c r="D9" s="10">
        <v>7</v>
      </c>
      <c r="E9" s="14">
        <v>0.33333333333333331</v>
      </c>
      <c r="F9" s="13">
        <f>D9*E9</f>
        <v>2.333333333333333</v>
      </c>
    </row>
    <row r="10" spans="1:10">
      <c r="A10" t="s">
        <v>17</v>
      </c>
      <c r="B10" s="10"/>
      <c r="C10" s="10"/>
      <c r="D10" s="10">
        <v>8</v>
      </c>
      <c r="E10" s="14">
        <v>0.33333333333333331</v>
      </c>
      <c r="F10" s="13">
        <f>D10*E10</f>
        <v>2.6666666666666665</v>
      </c>
    </row>
    <row r="11" spans="1:10">
      <c r="A11" t="s">
        <v>17</v>
      </c>
      <c r="B11" s="10"/>
      <c r="C11" s="10"/>
      <c r="D11" s="10">
        <v>9</v>
      </c>
      <c r="E11" s="14">
        <v>0.33333333333333331</v>
      </c>
      <c r="F11" s="13">
        <f>D11*E11</f>
        <v>3</v>
      </c>
    </row>
    <row r="12" spans="1:10">
      <c r="A12" s="147" t="s">
        <v>18</v>
      </c>
      <c r="B12" s="15">
        <v>5.833333333333333</v>
      </c>
      <c r="C12" s="10"/>
      <c r="D12" s="10">
        <v>0.5</v>
      </c>
      <c r="E12" s="10"/>
      <c r="F12" s="13">
        <f>B12*D12</f>
        <v>2.9166666666666665</v>
      </c>
    </row>
    <row r="13" spans="1:10">
      <c r="A13" s="147"/>
      <c r="B13" s="15"/>
      <c r="C13" s="25"/>
      <c r="D13" s="25">
        <v>1</v>
      </c>
      <c r="E13" s="25"/>
      <c r="F13" s="13">
        <v>5.833333333333333</v>
      </c>
    </row>
    <row r="14" spans="1:10">
      <c r="A14" t="s">
        <v>19</v>
      </c>
      <c r="B14" s="14">
        <v>0.41666666666666669</v>
      </c>
      <c r="C14" s="10"/>
      <c r="D14" s="10">
        <v>1</v>
      </c>
      <c r="E14" s="10"/>
      <c r="F14" s="16">
        <f>B14*D14</f>
        <v>0.41666666666666669</v>
      </c>
    </row>
    <row r="15" spans="1:10">
      <c r="A15" t="s">
        <v>20</v>
      </c>
      <c r="B15" s="10"/>
      <c r="C15" s="10"/>
      <c r="D15" s="10"/>
      <c r="E15" s="10"/>
      <c r="F15" s="17">
        <v>0.29166666666666669</v>
      </c>
    </row>
    <row r="16" spans="1:10">
      <c r="A16" t="s">
        <v>21</v>
      </c>
      <c r="B16" s="10"/>
      <c r="C16" s="10"/>
      <c r="D16" s="10"/>
      <c r="E16" s="10"/>
      <c r="F16" s="17">
        <v>0.29166666666666669</v>
      </c>
    </row>
    <row r="17" spans="1:6">
      <c r="A17" t="s">
        <v>22</v>
      </c>
      <c r="B17" s="10"/>
      <c r="C17" s="10"/>
      <c r="D17" s="10">
        <v>2</v>
      </c>
      <c r="E17" s="14">
        <v>0.14583333333333334</v>
      </c>
      <c r="F17" s="13">
        <f>D17*E17</f>
        <v>0.29166666666666669</v>
      </c>
    </row>
    <row r="18" spans="1:6">
      <c r="A18" t="s">
        <v>23</v>
      </c>
      <c r="B18" s="10"/>
      <c r="C18" s="10"/>
      <c r="D18" s="10">
        <v>1</v>
      </c>
      <c r="E18" s="14">
        <v>0.29166666666666669</v>
      </c>
      <c r="F18" s="13">
        <f>D18*E18</f>
        <v>0.29166666666666669</v>
      </c>
    </row>
    <row r="19" spans="1:6">
      <c r="A19" t="s">
        <v>24</v>
      </c>
      <c r="B19" s="10"/>
      <c r="C19" s="10"/>
      <c r="D19" s="10">
        <v>2</v>
      </c>
      <c r="E19" s="14">
        <v>0.29166666666666669</v>
      </c>
      <c r="F19" s="13">
        <f>D19*E19</f>
        <v>0.58333333333333337</v>
      </c>
    </row>
    <row r="20" spans="1:6">
      <c r="A20" t="s">
        <v>25</v>
      </c>
      <c r="B20" s="15">
        <v>1.7361111111111112E-2</v>
      </c>
      <c r="C20" s="10"/>
      <c r="D20" s="10">
        <v>140</v>
      </c>
      <c r="E20" s="14"/>
      <c r="F20" s="13">
        <f>B20*D20</f>
        <v>2.4305555555555558</v>
      </c>
    </row>
    <row r="21" spans="1:6">
      <c r="A21" t="s">
        <v>10</v>
      </c>
      <c r="B21" s="15">
        <v>8.3333333333333329E-2</v>
      </c>
      <c r="C21" s="10"/>
      <c r="D21" s="10">
        <v>34</v>
      </c>
      <c r="E21" s="14"/>
      <c r="F21" s="13">
        <f>D21*B21</f>
        <v>2.833333333333333</v>
      </c>
    </row>
    <row r="22" spans="1:6">
      <c r="A22" t="s">
        <v>26</v>
      </c>
      <c r="B22" s="15">
        <v>1.0416666666666666E-2</v>
      </c>
      <c r="C22" s="10"/>
      <c r="D22" s="10">
        <v>34</v>
      </c>
      <c r="E22" s="14"/>
      <c r="F22" s="13">
        <f>D22*B22</f>
        <v>0.35416666666666663</v>
      </c>
    </row>
    <row r="23" spans="1:6">
      <c r="B23" s="15">
        <v>2.0833333333333332E-2</v>
      </c>
      <c r="C23" s="10"/>
      <c r="D23" s="10">
        <v>34</v>
      </c>
      <c r="E23" s="14"/>
      <c r="F23" s="13">
        <f>D23*B23</f>
        <v>0.70833333333333326</v>
      </c>
    </row>
    <row r="24" spans="1:6">
      <c r="A24" t="s">
        <v>27</v>
      </c>
      <c r="B24" s="15">
        <v>1.0416666666666666E-2</v>
      </c>
      <c r="C24" s="10"/>
      <c r="D24" s="10">
        <v>18</v>
      </c>
      <c r="E24" s="14"/>
      <c r="F24" s="13">
        <f>D24*B24</f>
        <v>0.1875</v>
      </c>
    </row>
    <row r="25" spans="1:6">
      <c r="B25" s="15">
        <v>2.0833333333333332E-2</v>
      </c>
      <c r="C25" s="10"/>
      <c r="D25" s="10">
        <v>18</v>
      </c>
      <c r="E25" s="14"/>
      <c r="F25" s="13">
        <f>D25*B25</f>
        <v>0.375</v>
      </c>
    </row>
    <row r="26" spans="1:6">
      <c r="B26" s="10"/>
      <c r="C26" s="10"/>
      <c r="D26" s="10"/>
      <c r="E26" s="14"/>
      <c r="F26" s="13"/>
    </row>
    <row r="27" spans="1:6">
      <c r="B27" s="10"/>
      <c r="C27" s="10"/>
      <c r="D27" s="10"/>
      <c r="E27" s="10"/>
    </row>
  </sheetData>
  <mergeCells count="3">
    <mergeCell ref="B3:C3"/>
    <mergeCell ref="D3:E3"/>
    <mergeCell ref="A12:A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6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Métropole Nice Côte d'Azur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N129987</dc:creator>
  <cp:lastModifiedBy>N129987</cp:lastModifiedBy>
  <cp:lastPrinted>2018-10-02T13:34:27Z</cp:lastPrinted>
  <dcterms:created xsi:type="dcterms:W3CDTF">2018-05-29T09:24:12Z</dcterms:created>
  <dcterms:modified xsi:type="dcterms:W3CDTF">2018-10-02T13:34:46Z</dcterms:modified>
</cp:coreProperties>
</file>